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4000" windowHeight="18000" firstSheet="0" activeTab="0"/>
  </bookViews>
  <sheets>
    <sheet sheetId="1" name="Start Here" state="visible" r:id="rId4"/>
    <sheet sheetId="2" name="Inventory Status" state="visible" r:id="rId5"/>
    <sheet sheetId="3" name="Consumables" state="visible" r:id="rId6"/>
    <sheet sheetId="4" name="Stock Movements" state="visible" r:id="rId7"/>
    <sheet sheetId="5" name="Equipment Register" state="visible" r:id="rId8"/>
    <sheet sheetId="6" name="Reference" state="visible" r:id="rId9"/>
  </sheets>
  <definedNames>
    <definedName name="_xlnm.Print_Titles" localSheetId="0">'Start Here'!$1:$1</definedName>
    <definedName name="_xlnm.Print_Titles" localSheetId="1">'Inventory Status'!$1:$1</definedName>
    <definedName name="_xlnm.Print_Titles" localSheetId="2">'Consumables'!$1:$1</definedName>
    <definedName name="_xlnm.Print_Titles" localSheetId="3">'Stock Movements'!$1:$1</definedName>
    <definedName name="_xlnm.Print_Titles" localSheetId="4">'Equipment Register'!$1:$1</definedName>
    <definedName name="_xlnm.Print_Titles" localSheetId="5">'Reference'!$1:$1</definedName>
  </definedNames>
  <calcPr calcId="171027"/>
</workbook>
</file>

<file path=xl/sharedStrings.xml><?xml version="1.0" encoding="utf-8"?>
<sst xmlns="http://schemas.openxmlformats.org/spreadsheetml/2006/main" count="258" uniqueCount="167">
  <si>
    <t>Orchard &amp; Farm Inventory Tracking</t>
  </si>
  <si>
    <t>A free supplies and equipment register for commercial growers — by Kropigo</t>
  </si>
  <si>
    <t>Track orchard consumables and equipment in one place: keep minimum stock thresholds to catch low supplies before spraying or harvest, track chemical expiry dates and batch numbers, and maintain an active register of machinery condition and service dates.</t>
  </si>
  <si>
    <t>The two attention models</t>
  </si>
  <si>
    <t>• Consumables (chemicals, fertiliser, packaging, twine, fuel, PPE, irrigation parts): items that deplete with use. Tracked by minimum threshold, stock on hand, expiry date, batch number, and storage location.</t>
  </si>
  <si>
    <t>• Equipment (tractors, sprayers, platforms, pruners, meters, harvest bins): items that do not deplete. Tracked by condition (Good / Needs Repair / Out of Service), serial number, storage location, and maintenance schedule.</t>
  </si>
  <si>
    <t>Set up once (10 minutes)</t>
  </si>
  <si>
    <t>1.  Reference — customise your storage locations (Chemical Shed, Workshop, Main Barn, etc.), consumable categories, equipment categories, and units of measurement.</t>
  </si>
  <si>
    <t>2.  Consumables — list your items with location, unit, minimum threshold, opening stock, unit cost, supplier, expiry date, batch number, and SDS document link.</t>
  </si>
  <si>
    <t>3.  Equipment Register — list your machinery and tools with make/model, serial number, location, condition, and service due dates.</t>
  </si>
  <si>
    <t>Daily &amp; weekly logging</t>
  </si>
  <si>
    <t>Stock Movements — add a row whenever stock arrives (Purchase), is used in the field (Usage), is disposed of / scrapped, or when doing a count (Adjustment In / Out).</t>
  </si>
  <si>
    <t>The Consumables sheet calculates Total In, Total Out, and Current Stock automatically using SUMIFS formulas.</t>
  </si>
  <si>
    <t>Updating Equipment — when a tool breaks or gets serviced, change its Condition or Next Service Date directly on the Equipment Register.</t>
  </si>
  <si>
    <t>The sheet to actually look at</t>
  </si>
  <si>
    <t>Inventory Status is calculated, never typed. It groups your attention into two tables: Consumable Stock &amp; Expiry Alerts (items out of stock, running below threshold, or expiring within 60 days) and Equipment Condition &amp; Service Alerts (broken equipment or service due).</t>
  </si>
  <si>
    <t>Spreadsheet boundaries</t>
  </si>
  <si>
    <t>No automatic spray deduction: this spreadsheet cannot automatically deduct chemical stock when a spray job is performed — that requires dedicated farm software.</t>
  </si>
  <si>
    <t>No barcode scanning or purchase orders: reordering and stock takes are managed manually.</t>
  </si>
  <si>
    <t>Safety Data Sheets (SDS): paste URLs to your cloud storage or manufacturer PDFs. A spreadsheet cannot host or verify compliance documents.</t>
  </si>
  <si>
    <t>Only one person should edit the file at a time to prevent conflicting overwritten rows.</t>
  </si>
  <si>
    <t>Where this stops, and what comes next</t>
  </si>
  <si>
    <t>Kropigo is orchard management software for commercial fruit growers — quick mobile stock adjustments from the tractor cab, live push notifications for low stock, voice notes, and linking expenses directly to inventory additions.</t>
  </si>
  <si>
    <t>kropigo.com</t>
  </si>
  <si>
    <t>Inventory Status &amp; Maintenance Alerts</t>
  </si>
  <si>
    <t>Calculated summary — items requiring reorder, chemical expiry warnings, and equipment service alerts</t>
  </si>
  <si>
    <t>Item Name</t>
  </si>
  <si>
    <t>Category</t>
  </si>
  <si>
    <t>Storage Location</t>
  </si>
  <si>
    <t>Unit</t>
  </si>
  <si>
    <t>Min Threshold</t>
  </si>
  <si>
    <t>Current Stock</t>
  </si>
  <si>
    <t>Stock Status</t>
  </si>
  <si>
    <t>Expiry Date</t>
  </si>
  <si>
    <t>Days to Expiry</t>
  </si>
  <si>
    <t>Batch #</t>
  </si>
  <si>
    <t>Supplier</t>
  </si>
  <si>
    <t>Equipment Name</t>
  </si>
  <si>
    <t>Make &amp; Model</t>
  </si>
  <si>
    <t>Serial Number</t>
  </si>
  <si>
    <t>Condition</t>
  </si>
  <si>
    <t>Status Alert</t>
  </si>
  <si>
    <t>Last Service</t>
  </si>
  <si>
    <t>Next Service Due</t>
  </si>
  <si>
    <t>Days to Service</t>
  </si>
  <si>
    <t>Service / Repair Notes</t>
  </si>
  <si>
    <t>Opening Stock</t>
  </si>
  <si>
    <t>Total In</t>
  </si>
  <si>
    <t>Total Out</t>
  </si>
  <si>
    <t>Cost / Unit</t>
  </si>
  <si>
    <t>Total Value</t>
  </si>
  <si>
    <t>SDS / Doc Link</t>
  </si>
  <si>
    <t>Captan 80 WDG</t>
  </si>
  <si>
    <t>Crop Protection</t>
  </si>
  <si>
    <t>Chemical Shed</t>
  </si>
  <si>
    <t>Kilograms (kg)</t>
  </si>
  <si>
    <t>AgriChem Direct</t>
  </si>
  <si>
    <t>CPT-2026-08</t>
  </si>
  <si>
    <t>https://example.com/sds/captan.pdf</t>
  </si>
  <si>
    <t>Fontelis Fungicide</t>
  </si>
  <si>
    <t>Litres (L)</t>
  </si>
  <si>
    <t>FNT-9921</t>
  </si>
  <si>
    <t>https://example.com/sds/fontelis.pdf</t>
  </si>
  <si>
    <t>Calcium Nitrate Fert</t>
  </si>
  <si>
    <t>Fertiliser &amp; Nutrition</t>
  </si>
  <si>
    <t>Fertilizer Store</t>
  </si>
  <si>
    <t>Bags (25kg)</t>
  </si>
  <si>
    <t>Valley Farm Supply</t>
  </si>
  <si>
    <t>CN-4402</t>
  </si>
  <si>
    <t/>
  </si>
  <si>
    <t>Fruit Bins - Wood 400kg</t>
  </si>
  <si>
    <t>Packaging &amp; Bins</t>
  </si>
  <si>
    <t>Main Barn</t>
  </si>
  <si>
    <t>Units / Each</t>
  </si>
  <si>
    <t>TimberPack Co</t>
  </si>
  <si>
    <t>Biodegradable Tree Ties</t>
  </si>
  <si>
    <t>Pruning &amp; Trellising</t>
  </si>
  <si>
    <t>Workshop</t>
  </si>
  <si>
    <t>Rolls / Spools</t>
  </si>
  <si>
    <t>HortiSupply</t>
  </si>
  <si>
    <t>Tractor Diesel - Red</t>
  </si>
  <si>
    <t>Fuel &amp; Lubricants</t>
  </si>
  <si>
    <t>Fuel Tank Pad</t>
  </si>
  <si>
    <t>Rural Fuel Direct</t>
  </si>
  <si>
    <t>Nitrile Gloves XL</t>
  </si>
  <si>
    <t>Safety &amp; PPE</t>
  </si>
  <si>
    <t>Boxes / Cartons</t>
  </si>
  <si>
    <t>SafetyFirst Supplies</t>
  </si>
  <si>
    <t>Date</t>
  </si>
  <si>
    <t>Movement Type</t>
  </si>
  <si>
    <t>Location</t>
  </si>
  <si>
    <t>Quantity</t>
  </si>
  <si>
    <t>Unit Cost ($)</t>
  </si>
  <si>
    <t>Total Cost ($)</t>
  </si>
  <si>
    <t>Operator / Crew</t>
  </si>
  <si>
    <t>Notes / Target Block</t>
  </si>
  <si>
    <t>Purchase</t>
  </si>
  <si>
    <t>Tom Miller</t>
  </si>
  <si>
    <t>Invoice INV-8812 restock</t>
  </si>
  <si>
    <t>Usage</t>
  </si>
  <si>
    <t>Dave Evans</t>
  </si>
  <si>
    <t>Back Block Cover Spray</t>
  </si>
  <si>
    <t>Bulk delivery tank fill</t>
  </si>
  <si>
    <t>Home Block Scab Treatment</t>
  </si>
  <si>
    <t>Adjustment Out</t>
  </si>
  <si>
    <t>Sarah Jenkins</t>
  </si>
  <si>
    <t>Damaged roll scrap</t>
  </si>
  <si>
    <t>Purchase Date</t>
  </si>
  <si>
    <t>Purchase Cost ($)</t>
  </si>
  <si>
    <t>Last Service Date</t>
  </si>
  <si>
    <t>Assigned Operator</t>
  </si>
  <si>
    <t>John Deere 5075E Tractor</t>
  </si>
  <si>
    <t>Tractors &amp; Vehicles</t>
  </si>
  <si>
    <t>JD 5075E Orchard Cab</t>
  </si>
  <si>
    <t>1LV5075EHK104921</t>
  </si>
  <si>
    <t>Good</t>
  </si>
  <si>
    <t>500hr service complete; oil + filters done</t>
  </si>
  <si>
    <t>Croplands Quantum Mist 2000L</t>
  </si>
  <si>
    <t>Sprayers &amp; Applicators</t>
  </si>
  <si>
    <t>Machinery Shed South</t>
  </si>
  <si>
    <t>QM-2000 Trailed</t>
  </si>
  <si>
    <t>QM20-88412</t>
  </si>
  <si>
    <t>Needs Repair</t>
  </si>
  <si>
    <t>Left bank 3rd nozzle check valve weeping; replace diaphragm</t>
  </si>
  <si>
    <t>Hydralada 640 Maxi Platform</t>
  </si>
  <si>
    <t>Harvest Equipment</t>
  </si>
  <si>
    <t>Hydralada 640M</t>
  </si>
  <si>
    <t>HL-640-1092</t>
  </si>
  <si>
    <t>Hydraulic hose replaced before pruning season</t>
  </si>
  <si>
    <t>Felco 822 Electric Pruner #1</t>
  </si>
  <si>
    <t>Pruning &amp; Thinning</t>
  </si>
  <si>
    <t>Felco 822-HP</t>
  </si>
  <si>
    <t>F822-44910</t>
  </si>
  <si>
    <t>Crew 1 Lead</t>
  </si>
  <si>
    <t>Blade sharpened and lubricated</t>
  </si>
  <si>
    <t>Refractometer Brix Meter</t>
  </si>
  <si>
    <t>Testing &amp; Quality</t>
  </si>
  <si>
    <t>Packhouse Office</t>
  </si>
  <si>
    <t>Atago PAL-1 Digital</t>
  </si>
  <si>
    <t>ATG-99412</t>
  </si>
  <si>
    <t>Quality Manager</t>
  </si>
  <si>
    <t>Calibrated with distilled water</t>
  </si>
  <si>
    <t>Stihl MS 201 T Chainsaw</t>
  </si>
  <si>
    <t>Stihl MS 201 TC-M</t>
  </si>
  <si>
    <t>STH-201-8319</t>
  </si>
  <si>
    <t>Out of Service</t>
  </si>
  <si>
    <t>Chain brake assembly locked; awaiting Stihl dealer parts</t>
  </si>
  <si>
    <t>Storage Locations</t>
  </si>
  <si>
    <t>Consumable Categories</t>
  </si>
  <si>
    <t>Equipment Categories</t>
  </si>
  <si>
    <t>Units of Measure</t>
  </si>
  <si>
    <t>Movement Types</t>
  </si>
  <si>
    <t>Condition Values</t>
  </si>
  <si>
    <t>Grams (g)</t>
  </si>
  <si>
    <t>Adjustment In</t>
  </si>
  <si>
    <t>Millilitres (ml)</t>
  </si>
  <si>
    <t>Post-Harvest &amp; Packhouse</t>
  </si>
  <si>
    <t>Disposal</t>
  </si>
  <si>
    <t>Transfer</t>
  </si>
  <si>
    <t>Cold Storage Unit 1</t>
  </si>
  <si>
    <t>Irrigation Spares</t>
  </si>
  <si>
    <t>Mowers &amp; Mulchers</t>
  </si>
  <si>
    <t>Drums (200L)</t>
  </si>
  <si>
    <t>General Hardware</t>
  </si>
  <si>
    <t>Safety Equipment</t>
  </si>
  <si>
    <t>Field Station East</t>
  </si>
  <si>
    <t>Hours (hrs)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</si>
</sst>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$#,##0.00"/>
    <numFmt numFmtId="165" formatCode="yyyy-mm-dd"/>
  </numFmts>
  <fonts count="8" x14ac:knownFonts="1">
    <font>
      <color theme="1"/>
      <family val="2"/>
      <scheme val="minor"/>
      <sz val="11"/>
      <name val="Calibri"/>
    </font>
    <font>
      <b/>
      <color rgb="FF3F704D"/>
      <sz val="16"/>
    </font>
    <font>
      <i/>
      <color rgb="FF5A6B5C"/>
      <sz val="10"/>
    </font>
    <font>
      <color rgb="FF1F2A22"/>
      <sz val="11"/>
    </font>
    <font>
      <b/>
      <color rgb="FFFFFFFF"/>
      <sz val="10"/>
    </font>
    <font>
      <b/>
      <color rgb="FF1F2A22"/>
      <sz val="11"/>
    </font>
    <font>
      <color rgb="FF5A6B5C"/>
      <sz val="11"/>
    </font>
    <font>
      <b/>
      <color rgb="FFFFFFFF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F704D"/>
      </patternFill>
    </fill>
    <fill>
      <patternFill patternType="solid">
        <fgColor rgb="FFF0F4F0"/>
      </patternFill>
    </fill>
  </fills>
  <borders count="3">
    <border>
      <left/>
      <right/>
      <top/>
      <bottom/>
      <diagonal/>
    </border>
    <border>
      <left/>
      <right/>
      <top/>
      <bottom style="hair">
        <color rgb="FFD8E2DA"/>
      </bottom>
      <diagonal/>
    </border>
    <border>
      <left/>
      <right style="thin">
        <color rgb="FF2C4F36"/>
      </right>
      <top/>
      <bottom style="medium">
        <color rgb="FF2C4F36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1" xfId="0" applyBorder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7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horizontal="lef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5" fontId="7" fillId="2" borderId="2" xfId="0" applyNumberFormat="1" applyFont="1" applyFill="1" applyBorder="1" applyAlignment="1">
      <alignment horizontal="left" vertical="center" wrapText="1"/>
    </xf>
    <xf numFmtId="4" fontId="0" fillId="3" borderId="0" xfId="0" applyNumberFormat="1" applyFill="1"/>
    <xf numFmtId="0" fontId="0" fillId="3" borderId="0" xfId="0" applyFill="1"/>
    <xf numFmtId="164" fontId="0" fillId="3" borderId="0" xfId="0" applyNumberFormat="1" applyFill="1"/>
  </cellXfs>
  <cellStyles count="1">
    <cellStyle name="Normal" xfId="0" builtinId="0"/>
  </cellStyles>
  <dxfs count="18">
    <dxf>
      <font>
        <b/>
        <color rgb="FF9B1C1C"/>
      </font>
      <fill>
        <patternFill patternType="solid">
          <bgColor rgb="FFFDE7E7"/>
        </patternFill>
      </fill>
    </dxf>
    <dxf>
      <font>
        <b/>
        <color rgb="FF8A5A00"/>
      </font>
      <fill>
        <patternFill patternType="solid">
          <bgColor rgb="FFFFF4CC"/>
        </patternFill>
      </fill>
    </dxf>
    <dxf>
      <font>
        <color rgb="FF27500A"/>
      </font>
      <fill>
        <patternFill patternType="solid">
          <bgColor rgb="FFE8F3E4"/>
        </patternFill>
      </fill>
    </dxf>
    <dxf>
      <font>
        <b/>
        <color rgb="FF9B1C1C"/>
      </font>
      <fill>
        <patternFill patternType="solid">
          <bgColor rgb="FFFDE7E7"/>
        </patternFill>
      </fill>
    </dxf>
    <dxf>
      <font>
        <b/>
        <color rgb="FF8A5A00"/>
      </font>
      <fill>
        <patternFill patternType="solid">
          <bgColor rgb="FFFFF4CC"/>
        </patternFill>
      </fill>
    </dxf>
    <dxf>
      <font>
        <b/>
        <color rgb="FF9B1C1C"/>
      </font>
      <fill>
        <patternFill patternType="solid">
          <bgColor rgb="FFFDE7E7"/>
        </patternFill>
      </fill>
    </dxf>
    <dxf>
      <font>
        <b/>
        <color rgb="FF8A5A00"/>
      </font>
      <fill>
        <patternFill patternType="solid">
          <bgColor rgb="FFFFF4CC"/>
        </patternFill>
      </fill>
    </dxf>
    <dxf>
      <font>
        <color rgb="FF27500A"/>
      </font>
      <fill>
        <patternFill patternType="solid">
          <bgColor rgb="FFE8F3E4"/>
        </patternFill>
      </fill>
    </dxf>
    <dxf>
      <font>
        <b/>
        <color rgb="FF9B1C1C"/>
      </font>
      <fill>
        <patternFill patternType="solid">
          <bgColor rgb="FFFDE7E7"/>
        </patternFill>
      </fill>
    </dxf>
    <dxf>
      <font>
        <b/>
        <color rgb="FF8A5A00"/>
      </font>
      <fill>
        <patternFill patternType="solid">
          <bgColor rgb="FFFFF4CC"/>
        </patternFill>
      </fill>
    </dxf>
    <dxf>
      <font>
        <b/>
        <color rgb="FF8A5A00"/>
      </font>
      <fill>
        <patternFill patternType="solid">
          <bgColor rgb="FFFFF4CC"/>
        </patternFill>
      </fill>
    </dxf>
    <dxf>
      <font>
        <color rgb="FF27500A"/>
      </font>
      <fill>
        <patternFill patternType="solid">
          <bgColor rgb="FFE8F3E4"/>
        </patternFill>
      </fill>
    </dxf>
    <dxf>
      <font>
        <b/>
        <color rgb="FF9B1C1C"/>
      </font>
      <fill>
        <patternFill patternType="solid">
          <bgColor rgb="FFFDE7E7"/>
        </patternFill>
      </fill>
    </dxf>
    <dxf>
      <font>
        <b/>
        <color rgb="FF8A5A00"/>
      </font>
      <fill>
        <patternFill patternType="solid">
          <bgColor rgb="FFFFF4CC"/>
        </patternFill>
      </fill>
    </dxf>
    <dxf>
      <font>
        <color rgb="FF27500A"/>
      </font>
      <fill>
        <patternFill patternType="solid">
          <bgColor rgb="FFE8F3E4"/>
        </patternFill>
      </fill>
    </dxf>
    <dxf>
      <font>
        <b/>
        <color rgb="FF9B1C1C"/>
      </font>
      <fill>
        <patternFill patternType="solid">
          <bgColor rgb="FFFDE7E7"/>
        </patternFill>
      </fill>
    </dxf>
    <dxf>
      <font>
        <b/>
        <color rgb="FF8A5A00"/>
      </font>
      <fill>
        <patternFill patternType="solid">
          <bgColor rgb="FFFFF4CC"/>
        </patternFill>
      </fill>
    </dxf>
    <dxf>
      <font>
        <color rgb="FF27500A"/>
      </font>
      <fill>
        <patternFill patternType="solid">
          <bgColor rgb="FFE8F3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F704D"/>
    <pageSetUpPr fitToPage="1"/>
  </sheetPr>
  <dimension ref="A1:A31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ht="26" customHeight="1" spans="1:1" x14ac:dyDescent="0.25">
      <c r="A1" s="1" t="s">
        <v>0</v>
      </c>
    </row>
    <row r="2" ht="18" customHeight="1" spans="1:1" x14ac:dyDescent="0.25">
      <c r="A2" s="2" t="s">
        <v>1</v>
      </c>
    </row>
    <row r="4" ht="49" customHeight="1" spans="1:1" x14ac:dyDescent="0.25">
      <c r="A4" s="3" t="s">
        <v>2</v>
      </c>
    </row>
    <row r="6" ht="22" customHeight="1" spans="1:1" x14ac:dyDescent="0.25">
      <c r="A6" s="4" t="s">
        <v>3</v>
      </c>
    </row>
    <row r="7" ht="49" customHeight="1" spans="1:1" x14ac:dyDescent="0.25">
      <c r="A7" s="3" t="s">
        <v>4</v>
      </c>
    </row>
    <row r="8" ht="49" customHeight="1" spans="1:1" x14ac:dyDescent="0.25">
      <c r="A8" s="3" t="s">
        <v>5</v>
      </c>
    </row>
    <row r="10" ht="22" customHeight="1" spans="1:1" x14ac:dyDescent="0.25">
      <c r="A10" s="4" t="s">
        <v>6</v>
      </c>
    </row>
    <row r="11" ht="34" customHeight="1" spans="1:1" x14ac:dyDescent="0.25">
      <c r="A11" s="3" t="s">
        <v>7</v>
      </c>
    </row>
    <row r="12" ht="34" customHeight="1" spans="1:1" x14ac:dyDescent="0.25">
      <c r="A12" s="3" t="s">
        <v>8</v>
      </c>
    </row>
    <row r="13" ht="34" customHeight="1" spans="1:1" x14ac:dyDescent="0.25">
      <c r="A13" s="3" t="s">
        <v>9</v>
      </c>
    </row>
    <row r="15" ht="22" customHeight="1" spans="1:1" x14ac:dyDescent="0.25">
      <c r="A15" s="4" t="s">
        <v>10</v>
      </c>
    </row>
    <row r="16" ht="34" customHeight="1" spans="1:1" x14ac:dyDescent="0.25">
      <c r="A16" s="3" t="s">
        <v>11</v>
      </c>
    </row>
    <row r="17" ht="34" customHeight="1" spans="1:1" x14ac:dyDescent="0.25">
      <c r="A17" s="3" t="s">
        <v>12</v>
      </c>
    </row>
    <row r="18" ht="34" customHeight="1" spans="1:1" x14ac:dyDescent="0.25">
      <c r="A18" s="3" t="s">
        <v>13</v>
      </c>
    </row>
    <row r="20" ht="22" customHeight="1" spans="1:1" x14ac:dyDescent="0.25">
      <c r="A20" s="4" t="s">
        <v>14</v>
      </c>
    </row>
    <row r="21" ht="49" customHeight="1" spans="1:1" x14ac:dyDescent="0.25">
      <c r="A21" s="5" t="s">
        <v>15</v>
      </c>
    </row>
    <row r="23" ht="22" customHeight="1" spans="1:1" x14ac:dyDescent="0.25">
      <c r="A23" s="4" t="s">
        <v>16</v>
      </c>
    </row>
    <row r="24" ht="34" customHeight="1" spans="1:1" x14ac:dyDescent="0.25">
      <c r="A24" s="6" t="s">
        <v>17</v>
      </c>
    </row>
    <row r="25" ht="19" customHeight="1" spans="1:1" x14ac:dyDescent="0.25">
      <c r="A25" s="6" t="s">
        <v>18</v>
      </c>
    </row>
    <row r="26" ht="34" customHeight="1" spans="1:1" x14ac:dyDescent="0.25">
      <c r="A26" s="6" t="s">
        <v>19</v>
      </c>
    </row>
    <row r="27" ht="19" customHeight="1" spans="1:1" x14ac:dyDescent="0.25">
      <c r="A27" s="6" t="s">
        <v>20</v>
      </c>
    </row>
    <row r="29" ht="22" customHeight="1" spans="1:1" x14ac:dyDescent="0.25">
      <c r="A29" s="4" t="s">
        <v>21</v>
      </c>
    </row>
    <row r="30" ht="49" customHeight="1" spans="1:1" x14ac:dyDescent="0.25">
      <c r="A30" s="6" t="s">
        <v>22</v>
      </c>
    </row>
    <row r="31" ht="19" customHeight="1" spans="1:1" x14ac:dyDescent="0.25">
      <c r="A31" s="6" t="s">
        <v>23</v>
      </c>
    </row>
  </sheetData>
  <pageMargins left="0.4" right="0.4" top="0.6" bottom="0.6" header="0.3" footer="0.3"/>
  <pageSetup orientation="portrait" fitToWidth="1" fitToHeight="0"/>
  <headerFooter>
    <oddFooter>&amp;L Orchard &amp; Farm Inventory Spreadsheet by Kropigo &amp;R kropigo.com</oddFooter>
    <evenFooter>&amp;L Orchard &amp; Farm Inventory Spreadsheet by Kropigo &amp;R kropigo.com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A400"/>
    <pageSetUpPr fitToPage="1"/>
  </sheetPr>
  <dimension ref="A1:K107"/>
  <sheetFormatPr defaultRowHeight="15" outlineLevelRow="0" outlineLevelCol="0" x14ac:dyDescent="55"/>
  <cols>
    <col min="1" max="1" width="24" customWidth="1"/>
    <col min="2" max="3" width="18" customWidth="1"/>
    <col min="4" max="4" width="10" customWidth="1"/>
    <col min="5" max="6" width="14" customWidth="1"/>
    <col min="7" max="7" width="16" customWidth="1"/>
    <col min="8" max="8" width="13" customWidth="1"/>
    <col min="9" max="10" width="14" customWidth="1"/>
    <col min="11" max="11" width="20" customWidth="1"/>
  </cols>
  <sheetData>
    <row r="1" ht="26" customHeight="1" spans="1:1" x14ac:dyDescent="0.25">
      <c r="A1" s="1" t="s">
        <v>24</v>
      </c>
    </row>
    <row r="2" ht="18" customHeight="1" spans="1:1" x14ac:dyDescent="0.25">
      <c r="A2" s="2" t="s">
        <v>25</v>
      </c>
    </row>
    <row r="4" ht="22" customHeight="1" spans="1:11" x14ac:dyDescent="0.25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</row>
    <row r="5" spans="1:11" x14ac:dyDescent="0.25">
      <c r="A5" s="7">
        <f>IF('Consumables'!$A2="","",'Consumables'!$A2)</f>
      </c>
      <c r="B5" s="7">
        <f>IF($A5="","",'Consumables'!$B2)</f>
      </c>
      <c r="C5" s="7">
        <f>IF($A5="","",'Consumables'!$C2)</f>
      </c>
      <c r="D5" s="7">
        <f>IF($A5="","",'Consumables'!$D2)</f>
      </c>
      <c r="E5" s="7">
        <f>IF($A5="","",'Consumables'!$E2)</f>
      </c>
      <c r="F5" s="7">
        <f>IF($A5="","",'Consumables'!$I2)</f>
      </c>
      <c r="G5" s="7">
        <f>IF($A5="","",'Consumables'!$J2)</f>
      </c>
      <c r="H5" s="7">
        <f>IF($A5="","",'Consumables'!$O2)</f>
      </c>
      <c r="I5" s="7">
        <f>IF(OR($A5="",$H5=""),"",$H5-TODAY())</f>
      </c>
      <c r="J5" s="7">
        <f>IF($A5="","",'Consumables'!$N2)</f>
      </c>
      <c r="K5" s="7">
        <f>IF($A5="","",'Consumables'!$M2)</f>
      </c>
    </row>
    <row r="6" spans="1:11" x14ac:dyDescent="0.25">
      <c r="A6" s="7">
        <f>IF('Consumables'!$A3="","",'Consumables'!$A3)</f>
      </c>
      <c r="B6" s="7">
        <f>IF($A6="","",'Consumables'!$B3)</f>
      </c>
      <c r="C6" s="7">
        <f>IF($A6="","",'Consumables'!$C3)</f>
      </c>
      <c r="D6" s="7">
        <f>IF($A6="","",'Consumables'!$D3)</f>
      </c>
      <c r="E6" s="7">
        <f>IF($A6="","",'Consumables'!$E3)</f>
      </c>
      <c r="F6" s="7">
        <f>IF($A6="","",'Consumables'!$I3)</f>
      </c>
      <c r="G6" s="7">
        <f>IF($A6="","",'Consumables'!$J3)</f>
      </c>
      <c r="H6" s="7">
        <f>IF($A6="","",'Consumables'!$O3)</f>
      </c>
      <c r="I6" s="7">
        <f>IF(OR($A6="",$H6=""),"",$H6-TODAY())</f>
      </c>
      <c r="J6" s="7">
        <f>IF($A6="","",'Consumables'!$N3)</f>
      </c>
      <c r="K6" s="7">
        <f>IF($A6="","",'Consumables'!$M3)</f>
      </c>
    </row>
    <row r="7" spans="1:11" x14ac:dyDescent="0.25">
      <c r="A7" s="7">
        <f>IF('Consumables'!$A4="","",'Consumables'!$A4)</f>
      </c>
      <c r="B7" s="7">
        <f>IF($A7="","",'Consumables'!$B4)</f>
      </c>
      <c r="C7" s="7">
        <f>IF($A7="","",'Consumables'!$C4)</f>
      </c>
      <c r="D7" s="7">
        <f>IF($A7="","",'Consumables'!$D4)</f>
      </c>
      <c r="E7" s="7">
        <f>IF($A7="","",'Consumables'!$E4)</f>
      </c>
      <c r="F7" s="7">
        <f>IF($A7="","",'Consumables'!$I4)</f>
      </c>
      <c r="G7" s="7">
        <f>IF($A7="","",'Consumables'!$J4)</f>
      </c>
      <c r="H7" s="7">
        <f>IF($A7="","",'Consumables'!$O4)</f>
      </c>
      <c r="I7" s="7">
        <f>IF(OR($A7="",$H7=""),"",$H7-TODAY())</f>
      </c>
      <c r="J7" s="7">
        <f>IF($A7="","",'Consumables'!$N4)</f>
      </c>
      <c r="K7" s="7">
        <f>IF($A7="","",'Consumables'!$M4)</f>
      </c>
    </row>
    <row r="8" spans="1:11" x14ac:dyDescent="0.25">
      <c r="A8" s="7">
        <f>IF('Consumables'!$A5="","",'Consumables'!$A5)</f>
      </c>
      <c r="B8" s="7">
        <f>IF($A8="","",'Consumables'!$B5)</f>
      </c>
      <c r="C8" s="7">
        <f>IF($A8="","",'Consumables'!$C5)</f>
      </c>
      <c r="D8" s="7">
        <f>IF($A8="","",'Consumables'!$D5)</f>
      </c>
      <c r="E8" s="7">
        <f>IF($A8="","",'Consumables'!$E5)</f>
      </c>
      <c r="F8" s="7">
        <f>IF($A8="","",'Consumables'!$I5)</f>
      </c>
      <c r="G8" s="7">
        <f>IF($A8="","",'Consumables'!$J5)</f>
      </c>
      <c r="H8" s="7">
        <f>IF($A8="","",'Consumables'!$O5)</f>
      </c>
      <c r="I8" s="7">
        <f>IF(OR($A8="",$H8=""),"",$H8-TODAY())</f>
      </c>
      <c r="J8" s="7">
        <f>IF($A8="","",'Consumables'!$N5)</f>
      </c>
      <c r="K8" s="7">
        <f>IF($A8="","",'Consumables'!$M5)</f>
      </c>
    </row>
    <row r="9" spans="1:11" x14ac:dyDescent="0.25">
      <c r="A9" s="7">
        <f>IF('Consumables'!$A6="","",'Consumables'!$A6)</f>
      </c>
      <c r="B9" s="7">
        <f>IF($A9="","",'Consumables'!$B6)</f>
      </c>
      <c r="C9" s="7">
        <f>IF($A9="","",'Consumables'!$C6)</f>
      </c>
      <c r="D9" s="7">
        <f>IF($A9="","",'Consumables'!$D6)</f>
      </c>
      <c r="E9" s="7">
        <f>IF($A9="","",'Consumables'!$E6)</f>
      </c>
      <c r="F9" s="7">
        <f>IF($A9="","",'Consumables'!$I6)</f>
      </c>
      <c r="G9" s="7">
        <f>IF($A9="","",'Consumables'!$J6)</f>
      </c>
      <c r="H9" s="7">
        <f>IF($A9="","",'Consumables'!$O6)</f>
      </c>
      <c r="I9" s="7">
        <f>IF(OR($A9="",$H9=""),"",$H9-TODAY())</f>
      </c>
      <c r="J9" s="7">
        <f>IF($A9="","",'Consumables'!$N6)</f>
      </c>
      <c r="K9" s="7">
        <f>IF($A9="","",'Consumables'!$M6)</f>
      </c>
    </row>
    <row r="10" spans="1:11" x14ac:dyDescent="0.25">
      <c r="A10" s="7">
        <f>IF('Consumables'!$A7="","",'Consumables'!$A7)</f>
      </c>
      <c r="B10" s="7">
        <f>IF($A10="","",'Consumables'!$B7)</f>
      </c>
      <c r="C10" s="7">
        <f>IF($A10="","",'Consumables'!$C7)</f>
      </c>
      <c r="D10" s="7">
        <f>IF($A10="","",'Consumables'!$D7)</f>
      </c>
      <c r="E10" s="7">
        <f>IF($A10="","",'Consumables'!$E7)</f>
      </c>
      <c r="F10" s="7">
        <f>IF($A10="","",'Consumables'!$I7)</f>
      </c>
      <c r="G10" s="7">
        <f>IF($A10="","",'Consumables'!$J7)</f>
      </c>
      <c r="H10" s="7">
        <f>IF($A10="","",'Consumables'!$O7)</f>
      </c>
      <c r="I10" s="7">
        <f>IF(OR($A10="",$H10=""),"",$H10-TODAY())</f>
      </c>
      <c r="J10" s="7">
        <f>IF($A10="","",'Consumables'!$N7)</f>
      </c>
      <c r="K10" s="7">
        <f>IF($A10="","",'Consumables'!$M7)</f>
      </c>
    </row>
    <row r="11" spans="1:11" x14ac:dyDescent="0.25">
      <c r="A11" s="7">
        <f>IF('Consumables'!$A8="","",'Consumables'!$A8)</f>
      </c>
      <c r="B11" s="7">
        <f>IF($A11="","",'Consumables'!$B8)</f>
      </c>
      <c r="C11" s="7">
        <f>IF($A11="","",'Consumables'!$C8)</f>
      </c>
      <c r="D11" s="7">
        <f>IF($A11="","",'Consumables'!$D8)</f>
      </c>
      <c r="E11" s="7">
        <f>IF($A11="","",'Consumables'!$E8)</f>
      </c>
      <c r="F11" s="7">
        <f>IF($A11="","",'Consumables'!$I8)</f>
      </c>
      <c r="G11" s="7">
        <f>IF($A11="","",'Consumables'!$J8)</f>
      </c>
      <c r="H11" s="7">
        <f>IF($A11="","",'Consumables'!$O8)</f>
      </c>
      <c r="I11" s="7">
        <f>IF(OR($A11="",$H11=""),"",$H11-TODAY())</f>
      </c>
      <c r="J11" s="7">
        <f>IF($A11="","",'Consumables'!$N8)</f>
      </c>
      <c r="K11" s="7">
        <f>IF($A11="","",'Consumables'!$M8)</f>
      </c>
    </row>
    <row r="12" spans="1:11" x14ac:dyDescent="0.25">
      <c r="A12" s="7">
        <f>IF('Consumables'!$A9="","",'Consumables'!$A9)</f>
      </c>
      <c r="B12" s="7">
        <f>IF($A12="","",'Consumables'!$B9)</f>
      </c>
      <c r="C12" s="7">
        <f>IF($A12="","",'Consumables'!$C9)</f>
      </c>
      <c r="D12" s="7">
        <f>IF($A12="","",'Consumables'!$D9)</f>
      </c>
      <c r="E12" s="7">
        <f>IF($A12="","",'Consumables'!$E9)</f>
      </c>
      <c r="F12" s="7">
        <f>IF($A12="","",'Consumables'!$I9)</f>
      </c>
      <c r="G12" s="7">
        <f>IF($A12="","",'Consumables'!$J9)</f>
      </c>
      <c r="H12" s="7">
        <f>IF($A12="","",'Consumables'!$O9)</f>
      </c>
      <c r="I12" s="7">
        <f>IF(OR($A12="",$H12=""),"",$H12-TODAY())</f>
      </c>
      <c r="J12" s="7">
        <f>IF($A12="","",'Consumables'!$N9)</f>
      </c>
      <c r="K12" s="7">
        <f>IF($A12="","",'Consumables'!$M9)</f>
      </c>
    </row>
    <row r="13" spans="1:11" x14ac:dyDescent="0.25">
      <c r="A13" s="7">
        <f>IF('Consumables'!$A10="","",'Consumables'!$A10)</f>
      </c>
      <c r="B13" s="7">
        <f>IF($A13="","",'Consumables'!$B10)</f>
      </c>
      <c r="C13" s="7">
        <f>IF($A13="","",'Consumables'!$C10)</f>
      </c>
      <c r="D13" s="7">
        <f>IF($A13="","",'Consumables'!$D10)</f>
      </c>
      <c r="E13" s="7">
        <f>IF($A13="","",'Consumables'!$E10)</f>
      </c>
      <c r="F13" s="7">
        <f>IF($A13="","",'Consumables'!$I10)</f>
      </c>
      <c r="G13" s="7">
        <f>IF($A13="","",'Consumables'!$J10)</f>
      </c>
      <c r="H13" s="7">
        <f>IF($A13="","",'Consumables'!$O10)</f>
      </c>
      <c r="I13" s="7">
        <f>IF(OR($A13="",$H13=""),"",$H13-TODAY())</f>
      </c>
      <c r="J13" s="7">
        <f>IF($A13="","",'Consumables'!$N10)</f>
      </c>
      <c r="K13" s="7">
        <f>IF($A13="","",'Consumables'!$M10)</f>
      </c>
    </row>
    <row r="14" spans="1:11" x14ac:dyDescent="0.25">
      <c r="A14" s="7">
        <f>IF('Consumables'!$A11="","",'Consumables'!$A11)</f>
      </c>
      <c r="B14" s="7">
        <f>IF($A14="","",'Consumables'!$B11)</f>
      </c>
      <c r="C14" s="7">
        <f>IF($A14="","",'Consumables'!$C11)</f>
      </c>
      <c r="D14" s="7">
        <f>IF($A14="","",'Consumables'!$D11)</f>
      </c>
      <c r="E14" s="7">
        <f>IF($A14="","",'Consumables'!$E11)</f>
      </c>
      <c r="F14" s="7">
        <f>IF($A14="","",'Consumables'!$I11)</f>
      </c>
      <c r="G14" s="7">
        <f>IF($A14="","",'Consumables'!$J11)</f>
      </c>
      <c r="H14" s="7">
        <f>IF($A14="","",'Consumables'!$O11)</f>
      </c>
      <c r="I14" s="7">
        <f>IF(OR($A14="",$H14=""),"",$H14-TODAY())</f>
      </c>
      <c r="J14" s="7">
        <f>IF($A14="","",'Consumables'!$N11)</f>
      </c>
      <c r="K14" s="7">
        <f>IF($A14="","",'Consumables'!$M11)</f>
      </c>
    </row>
    <row r="15" spans="1:11" x14ac:dyDescent="0.25">
      <c r="A15" s="7">
        <f>IF('Consumables'!$A12="","",'Consumables'!$A12)</f>
      </c>
      <c r="B15" s="7">
        <f>IF($A15="","",'Consumables'!$B12)</f>
      </c>
      <c r="C15" s="7">
        <f>IF($A15="","",'Consumables'!$C12)</f>
      </c>
      <c r="D15" s="7">
        <f>IF($A15="","",'Consumables'!$D12)</f>
      </c>
      <c r="E15" s="7">
        <f>IF($A15="","",'Consumables'!$E12)</f>
      </c>
      <c r="F15" s="7">
        <f>IF($A15="","",'Consumables'!$I12)</f>
      </c>
      <c r="G15" s="7">
        <f>IF($A15="","",'Consumables'!$J12)</f>
      </c>
      <c r="H15" s="7">
        <f>IF($A15="","",'Consumables'!$O12)</f>
      </c>
      <c r="I15" s="7">
        <f>IF(OR($A15="",$H15=""),"",$H15-TODAY())</f>
      </c>
      <c r="J15" s="7">
        <f>IF($A15="","",'Consumables'!$N12)</f>
      </c>
      <c r="K15" s="7">
        <f>IF($A15="","",'Consumables'!$M12)</f>
      </c>
    </row>
    <row r="16" spans="1:11" x14ac:dyDescent="0.25">
      <c r="A16" s="7">
        <f>IF('Consumables'!$A13="","",'Consumables'!$A13)</f>
      </c>
      <c r="B16" s="7">
        <f>IF($A16="","",'Consumables'!$B13)</f>
      </c>
      <c r="C16" s="7">
        <f>IF($A16="","",'Consumables'!$C13)</f>
      </c>
      <c r="D16" s="7">
        <f>IF($A16="","",'Consumables'!$D13)</f>
      </c>
      <c r="E16" s="7">
        <f>IF($A16="","",'Consumables'!$E13)</f>
      </c>
      <c r="F16" s="7">
        <f>IF($A16="","",'Consumables'!$I13)</f>
      </c>
      <c r="G16" s="7">
        <f>IF($A16="","",'Consumables'!$J13)</f>
      </c>
      <c r="H16" s="7">
        <f>IF($A16="","",'Consumables'!$O13)</f>
      </c>
      <c r="I16" s="7">
        <f>IF(OR($A16="",$H16=""),"",$H16-TODAY())</f>
      </c>
      <c r="J16" s="7">
        <f>IF($A16="","",'Consumables'!$N13)</f>
      </c>
      <c r="K16" s="7">
        <f>IF($A16="","",'Consumables'!$M13)</f>
      </c>
    </row>
    <row r="17" spans="1:11" x14ac:dyDescent="0.25">
      <c r="A17" s="7">
        <f>IF('Consumables'!$A14="","",'Consumables'!$A14)</f>
      </c>
      <c r="B17" s="7">
        <f>IF($A17="","",'Consumables'!$B14)</f>
      </c>
      <c r="C17" s="7">
        <f>IF($A17="","",'Consumables'!$C14)</f>
      </c>
      <c r="D17" s="7">
        <f>IF($A17="","",'Consumables'!$D14)</f>
      </c>
      <c r="E17" s="7">
        <f>IF($A17="","",'Consumables'!$E14)</f>
      </c>
      <c r="F17" s="7">
        <f>IF($A17="","",'Consumables'!$I14)</f>
      </c>
      <c r="G17" s="7">
        <f>IF($A17="","",'Consumables'!$J14)</f>
      </c>
      <c r="H17" s="7">
        <f>IF($A17="","",'Consumables'!$O14)</f>
      </c>
      <c r="I17" s="7">
        <f>IF(OR($A17="",$H17=""),"",$H17-TODAY())</f>
      </c>
      <c r="J17" s="7">
        <f>IF($A17="","",'Consumables'!$N14)</f>
      </c>
      <c r="K17" s="7">
        <f>IF($A17="","",'Consumables'!$M14)</f>
      </c>
    </row>
    <row r="18" spans="1:11" x14ac:dyDescent="0.25">
      <c r="A18" s="7">
        <f>IF('Consumables'!$A15="","",'Consumables'!$A15)</f>
      </c>
      <c r="B18" s="7">
        <f>IF($A18="","",'Consumables'!$B15)</f>
      </c>
      <c r="C18" s="7">
        <f>IF($A18="","",'Consumables'!$C15)</f>
      </c>
      <c r="D18" s="7">
        <f>IF($A18="","",'Consumables'!$D15)</f>
      </c>
      <c r="E18" s="7">
        <f>IF($A18="","",'Consumables'!$E15)</f>
      </c>
      <c r="F18" s="7">
        <f>IF($A18="","",'Consumables'!$I15)</f>
      </c>
      <c r="G18" s="7">
        <f>IF($A18="","",'Consumables'!$J15)</f>
      </c>
      <c r="H18" s="7">
        <f>IF($A18="","",'Consumables'!$O15)</f>
      </c>
      <c r="I18" s="7">
        <f>IF(OR($A18="",$H18=""),"",$H18-TODAY())</f>
      </c>
      <c r="J18" s="7">
        <f>IF($A18="","",'Consumables'!$N15)</f>
      </c>
      <c r="K18" s="7">
        <f>IF($A18="","",'Consumables'!$M15)</f>
      </c>
    </row>
    <row r="19" spans="1:11" x14ac:dyDescent="0.25">
      <c r="A19" s="7">
        <f>IF('Consumables'!$A16="","",'Consumables'!$A16)</f>
      </c>
      <c r="B19" s="7">
        <f>IF($A19="","",'Consumables'!$B16)</f>
      </c>
      <c r="C19" s="7">
        <f>IF($A19="","",'Consumables'!$C16)</f>
      </c>
      <c r="D19" s="7">
        <f>IF($A19="","",'Consumables'!$D16)</f>
      </c>
      <c r="E19" s="7">
        <f>IF($A19="","",'Consumables'!$E16)</f>
      </c>
      <c r="F19" s="7">
        <f>IF($A19="","",'Consumables'!$I16)</f>
      </c>
      <c r="G19" s="7">
        <f>IF($A19="","",'Consumables'!$J16)</f>
      </c>
      <c r="H19" s="7">
        <f>IF($A19="","",'Consumables'!$O16)</f>
      </c>
      <c r="I19" s="7">
        <f>IF(OR($A19="",$H19=""),"",$H19-TODAY())</f>
      </c>
      <c r="J19" s="7">
        <f>IF($A19="","",'Consumables'!$N16)</f>
      </c>
      <c r="K19" s="7">
        <f>IF($A19="","",'Consumables'!$M16)</f>
      </c>
    </row>
    <row r="20" spans="1:11" x14ac:dyDescent="0.25">
      <c r="A20" s="7">
        <f>IF('Consumables'!$A17="","",'Consumables'!$A17)</f>
      </c>
      <c r="B20" s="7">
        <f>IF($A20="","",'Consumables'!$B17)</f>
      </c>
      <c r="C20" s="7">
        <f>IF($A20="","",'Consumables'!$C17)</f>
      </c>
      <c r="D20" s="7">
        <f>IF($A20="","",'Consumables'!$D17)</f>
      </c>
      <c r="E20" s="7">
        <f>IF($A20="","",'Consumables'!$E17)</f>
      </c>
      <c r="F20" s="7">
        <f>IF($A20="","",'Consumables'!$I17)</f>
      </c>
      <c r="G20" s="7">
        <f>IF($A20="","",'Consumables'!$J17)</f>
      </c>
      <c r="H20" s="7">
        <f>IF($A20="","",'Consumables'!$O17)</f>
      </c>
      <c r="I20" s="7">
        <f>IF(OR($A20="",$H20=""),"",$H20-TODAY())</f>
      </c>
      <c r="J20" s="7">
        <f>IF($A20="","",'Consumables'!$N17)</f>
      </c>
      <c r="K20" s="7">
        <f>IF($A20="","",'Consumables'!$M17)</f>
      </c>
    </row>
    <row r="21" spans="1:11" x14ac:dyDescent="0.25">
      <c r="A21" s="7">
        <f>IF('Consumables'!$A18="","",'Consumables'!$A18)</f>
      </c>
      <c r="B21" s="7">
        <f>IF($A21="","",'Consumables'!$B18)</f>
      </c>
      <c r="C21" s="7">
        <f>IF($A21="","",'Consumables'!$C18)</f>
      </c>
      <c r="D21" s="7">
        <f>IF($A21="","",'Consumables'!$D18)</f>
      </c>
      <c r="E21" s="7">
        <f>IF($A21="","",'Consumables'!$E18)</f>
      </c>
      <c r="F21" s="7">
        <f>IF($A21="","",'Consumables'!$I18)</f>
      </c>
      <c r="G21" s="7">
        <f>IF($A21="","",'Consumables'!$J18)</f>
      </c>
      <c r="H21" s="7">
        <f>IF($A21="","",'Consumables'!$O18)</f>
      </c>
      <c r="I21" s="7">
        <f>IF(OR($A21="",$H21=""),"",$H21-TODAY())</f>
      </c>
      <c r="J21" s="7">
        <f>IF($A21="","",'Consumables'!$N18)</f>
      </c>
      <c r="K21" s="7">
        <f>IF($A21="","",'Consumables'!$M18)</f>
      </c>
    </row>
    <row r="22" spans="1:11" x14ac:dyDescent="0.25">
      <c r="A22" s="7">
        <f>IF('Consumables'!$A19="","",'Consumables'!$A19)</f>
      </c>
      <c r="B22" s="7">
        <f>IF($A22="","",'Consumables'!$B19)</f>
      </c>
      <c r="C22" s="7">
        <f>IF($A22="","",'Consumables'!$C19)</f>
      </c>
      <c r="D22" s="7">
        <f>IF($A22="","",'Consumables'!$D19)</f>
      </c>
      <c r="E22" s="7">
        <f>IF($A22="","",'Consumables'!$E19)</f>
      </c>
      <c r="F22" s="7">
        <f>IF($A22="","",'Consumables'!$I19)</f>
      </c>
      <c r="G22" s="7">
        <f>IF($A22="","",'Consumables'!$J19)</f>
      </c>
      <c r="H22" s="7">
        <f>IF($A22="","",'Consumables'!$O19)</f>
      </c>
      <c r="I22" s="7">
        <f>IF(OR($A22="",$H22=""),"",$H22-TODAY())</f>
      </c>
      <c r="J22" s="7">
        <f>IF($A22="","",'Consumables'!$N19)</f>
      </c>
      <c r="K22" s="7">
        <f>IF($A22="","",'Consumables'!$M19)</f>
      </c>
    </row>
    <row r="23" spans="1:11" x14ac:dyDescent="0.25">
      <c r="A23" s="7">
        <f>IF('Consumables'!$A20="","",'Consumables'!$A20)</f>
      </c>
      <c r="B23" s="7">
        <f>IF($A23="","",'Consumables'!$B20)</f>
      </c>
      <c r="C23" s="7">
        <f>IF($A23="","",'Consumables'!$C20)</f>
      </c>
      <c r="D23" s="7">
        <f>IF($A23="","",'Consumables'!$D20)</f>
      </c>
      <c r="E23" s="7">
        <f>IF($A23="","",'Consumables'!$E20)</f>
      </c>
      <c r="F23" s="7">
        <f>IF($A23="","",'Consumables'!$I20)</f>
      </c>
      <c r="G23" s="7">
        <f>IF($A23="","",'Consumables'!$J20)</f>
      </c>
      <c r="H23" s="7">
        <f>IF($A23="","",'Consumables'!$O20)</f>
      </c>
      <c r="I23" s="7">
        <f>IF(OR($A23="",$H23=""),"",$H23-TODAY())</f>
      </c>
      <c r="J23" s="7">
        <f>IF($A23="","",'Consumables'!$N20)</f>
      </c>
      <c r="K23" s="7">
        <f>IF($A23="","",'Consumables'!$M20)</f>
      </c>
    </row>
    <row r="24" spans="1:11" x14ac:dyDescent="0.25">
      <c r="A24" s="7">
        <f>IF('Consumables'!$A21="","",'Consumables'!$A21)</f>
      </c>
      <c r="B24" s="7">
        <f>IF($A24="","",'Consumables'!$B21)</f>
      </c>
      <c r="C24" s="7">
        <f>IF($A24="","",'Consumables'!$C21)</f>
      </c>
      <c r="D24" s="7">
        <f>IF($A24="","",'Consumables'!$D21)</f>
      </c>
      <c r="E24" s="7">
        <f>IF($A24="","",'Consumables'!$E21)</f>
      </c>
      <c r="F24" s="7">
        <f>IF($A24="","",'Consumables'!$I21)</f>
      </c>
      <c r="G24" s="7">
        <f>IF($A24="","",'Consumables'!$J21)</f>
      </c>
      <c r="H24" s="7">
        <f>IF($A24="","",'Consumables'!$O21)</f>
      </c>
      <c r="I24" s="7">
        <f>IF(OR($A24="",$H24=""),"",$H24-TODAY())</f>
      </c>
      <c r="J24" s="7">
        <f>IF($A24="","",'Consumables'!$N21)</f>
      </c>
      <c r="K24" s="7">
        <f>IF($A24="","",'Consumables'!$M21)</f>
      </c>
    </row>
    <row r="25" spans="1:11" x14ac:dyDescent="0.25">
      <c r="A25" s="7">
        <f>IF('Consumables'!$A22="","",'Consumables'!$A22)</f>
      </c>
      <c r="B25" s="7">
        <f>IF($A25="","",'Consumables'!$B22)</f>
      </c>
      <c r="C25" s="7">
        <f>IF($A25="","",'Consumables'!$C22)</f>
      </c>
      <c r="D25" s="7">
        <f>IF($A25="","",'Consumables'!$D22)</f>
      </c>
      <c r="E25" s="7">
        <f>IF($A25="","",'Consumables'!$E22)</f>
      </c>
      <c r="F25" s="7">
        <f>IF($A25="","",'Consumables'!$I22)</f>
      </c>
      <c r="G25" s="7">
        <f>IF($A25="","",'Consumables'!$J22)</f>
      </c>
      <c r="H25" s="7">
        <f>IF($A25="","",'Consumables'!$O22)</f>
      </c>
      <c r="I25" s="7">
        <f>IF(OR($A25="",$H25=""),"",$H25-TODAY())</f>
      </c>
      <c r="J25" s="7">
        <f>IF($A25="","",'Consumables'!$N22)</f>
      </c>
      <c r="K25" s="7">
        <f>IF($A25="","",'Consumables'!$M22)</f>
      </c>
    </row>
    <row r="26" spans="1:11" x14ac:dyDescent="0.25">
      <c r="A26" s="7">
        <f>IF('Consumables'!$A23="","",'Consumables'!$A23)</f>
      </c>
      <c r="B26" s="7">
        <f>IF($A26="","",'Consumables'!$B23)</f>
      </c>
      <c r="C26" s="7">
        <f>IF($A26="","",'Consumables'!$C23)</f>
      </c>
      <c r="D26" s="7">
        <f>IF($A26="","",'Consumables'!$D23)</f>
      </c>
      <c r="E26" s="7">
        <f>IF($A26="","",'Consumables'!$E23)</f>
      </c>
      <c r="F26" s="7">
        <f>IF($A26="","",'Consumables'!$I23)</f>
      </c>
      <c r="G26" s="7">
        <f>IF($A26="","",'Consumables'!$J23)</f>
      </c>
      <c r="H26" s="7">
        <f>IF($A26="","",'Consumables'!$O23)</f>
      </c>
      <c r="I26" s="7">
        <f>IF(OR($A26="",$H26=""),"",$H26-TODAY())</f>
      </c>
      <c r="J26" s="7">
        <f>IF($A26="","",'Consumables'!$N23)</f>
      </c>
      <c r="K26" s="7">
        <f>IF($A26="","",'Consumables'!$M23)</f>
      </c>
    </row>
    <row r="27" spans="1:11" x14ac:dyDescent="0.25">
      <c r="A27" s="7">
        <f>IF('Consumables'!$A24="","",'Consumables'!$A24)</f>
      </c>
      <c r="B27" s="7">
        <f>IF($A27="","",'Consumables'!$B24)</f>
      </c>
      <c r="C27" s="7">
        <f>IF($A27="","",'Consumables'!$C24)</f>
      </c>
      <c r="D27" s="7">
        <f>IF($A27="","",'Consumables'!$D24)</f>
      </c>
      <c r="E27" s="7">
        <f>IF($A27="","",'Consumables'!$E24)</f>
      </c>
      <c r="F27" s="7">
        <f>IF($A27="","",'Consumables'!$I24)</f>
      </c>
      <c r="G27" s="7">
        <f>IF($A27="","",'Consumables'!$J24)</f>
      </c>
      <c r="H27" s="7">
        <f>IF($A27="","",'Consumables'!$O24)</f>
      </c>
      <c r="I27" s="7">
        <f>IF(OR($A27="",$H27=""),"",$H27-TODAY())</f>
      </c>
      <c r="J27" s="7">
        <f>IF($A27="","",'Consumables'!$N24)</f>
      </c>
      <c r="K27" s="7">
        <f>IF($A27="","",'Consumables'!$M24)</f>
      </c>
    </row>
    <row r="28" spans="1:11" x14ac:dyDescent="0.25">
      <c r="A28" s="7">
        <f>IF('Consumables'!$A25="","",'Consumables'!$A25)</f>
      </c>
      <c r="B28" s="7">
        <f>IF($A28="","",'Consumables'!$B25)</f>
      </c>
      <c r="C28" s="7">
        <f>IF($A28="","",'Consumables'!$C25)</f>
      </c>
      <c r="D28" s="7">
        <f>IF($A28="","",'Consumables'!$D25)</f>
      </c>
      <c r="E28" s="7">
        <f>IF($A28="","",'Consumables'!$E25)</f>
      </c>
      <c r="F28" s="7">
        <f>IF($A28="","",'Consumables'!$I25)</f>
      </c>
      <c r="G28" s="7">
        <f>IF($A28="","",'Consumables'!$J25)</f>
      </c>
      <c r="H28" s="7">
        <f>IF($A28="","",'Consumables'!$O25)</f>
      </c>
      <c r="I28" s="7">
        <f>IF(OR($A28="",$H28=""),"",$H28-TODAY())</f>
      </c>
      <c r="J28" s="7">
        <f>IF($A28="","",'Consumables'!$N25)</f>
      </c>
      <c r="K28" s="7">
        <f>IF($A28="","",'Consumables'!$M25)</f>
      </c>
    </row>
    <row r="29" spans="1:11" x14ac:dyDescent="0.25">
      <c r="A29" s="7">
        <f>IF('Consumables'!$A26="","",'Consumables'!$A26)</f>
      </c>
      <c r="B29" s="7">
        <f>IF($A29="","",'Consumables'!$B26)</f>
      </c>
      <c r="C29" s="7">
        <f>IF($A29="","",'Consumables'!$C26)</f>
      </c>
      <c r="D29" s="7">
        <f>IF($A29="","",'Consumables'!$D26)</f>
      </c>
      <c r="E29" s="7">
        <f>IF($A29="","",'Consumables'!$E26)</f>
      </c>
      <c r="F29" s="7">
        <f>IF($A29="","",'Consumables'!$I26)</f>
      </c>
      <c r="G29" s="7">
        <f>IF($A29="","",'Consumables'!$J26)</f>
      </c>
      <c r="H29" s="7">
        <f>IF($A29="","",'Consumables'!$O26)</f>
      </c>
      <c r="I29" s="7">
        <f>IF(OR($A29="",$H29=""),"",$H29-TODAY())</f>
      </c>
      <c r="J29" s="7">
        <f>IF($A29="","",'Consumables'!$N26)</f>
      </c>
      <c r="K29" s="7">
        <f>IF($A29="","",'Consumables'!$M26)</f>
      </c>
    </row>
    <row r="30" spans="1:11" x14ac:dyDescent="0.25">
      <c r="A30" s="7">
        <f>IF('Consumables'!$A27="","",'Consumables'!$A27)</f>
      </c>
      <c r="B30" s="7">
        <f>IF($A30="","",'Consumables'!$B27)</f>
      </c>
      <c r="C30" s="7">
        <f>IF($A30="","",'Consumables'!$C27)</f>
      </c>
      <c r="D30" s="7">
        <f>IF($A30="","",'Consumables'!$D27)</f>
      </c>
      <c r="E30" s="7">
        <f>IF($A30="","",'Consumables'!$E27)</f>
      </c>
      <c r="F30" s="7">
        <f>IF($A30="","",'Consumables'!$I27)</f>
      </c>
      <c r="G30" s="7">
        <f>IF($A30="","",'Consumables'!$J27)</f>
      </c>
      <c r="H30" s="7">
        <f>IF($A30="","",'Consumables'!$O27)</f>
      </c>
      <c r="I30" s="7">
        <f>IF(OR($A30="",$H30=""),"",$H30-TODAY())</f>
      </c>
      <c r="J30" s="7">
        <f>IF($A30="","",'Consumables'!$N27)</f>
      </c>
      <c r="K30" s="7">
        <f>IF($A30="","",'Consumables'!$M27)</f>
      </c>
    </row>
    <row r="31" spans="1:11" x14ac:dyDescent="0.25">
      <c r="A31" s="7">
        <f>IF('Consumables'!$A28="","",'Consumables'!$A28)</f>
      </c>
      <c r="B31" s="7">
        <f>IF($A31="","",'Consumables'!$B28)</f>
      </c>
      <c r="C31" s="7">
        <f>IF($A31="","",'Consumables'!$C28)</f>
      </c>
      <c r="D31" s="7">
        <f>IF($A31="","",'Consumables'!$D28)</f>
      </c>
      <c r="E31" s="7">
        <f>IF($A31="","",'Consumables'!$E28)</f>
      </c>
      <c r="F31" s="7">
        <f>IF($A31="","",'Consumables'!$I28)</f>
      </c>
      <c r="G31" s="7">
        <f>IF($A31="","",'Consumables'!$J28)</f>
      </c>
      <c r="H31" s="7">
        <f>IF($A31="","",'Consumables'!$O28)</f>
      </c>
      <c r="I31" s="7">
        <f>IF(OR($A31="",$H31=""),"",$H31-TODAY())</f>
      </c>
      <c r="J31" s="7">
        <f>IF($A31="","",'Consumables'!$N28)</f>
      </c>
      <c r="K31" s="7">
        <f>IF($A31="","",'Consumables'!$M28)</f>
      </c>
    </row>
    <row r="32" spans="1:11" x14ac:dyDescent="0.25">
      <c r="A32" s="7">
        <f>IF('Consumables'!$A29="","",'Consumables'!$A29)</f>
      </c>
      <c r="B32" s="7">
        <f>IF($A32="","",'Consumables'!$B29)</f>
      </c>
      <c r="C32" s="7">
        <f>IF($A32="","",'Consumables'!$C29)</f>
      </c>
      <c r="D32" s="7">
        <f>IF($A32="","",'Consumables'!$D29)</f>
      </c>
      <c r="E32" s="7">
        <f>IF($A32="","",'Consumables'!$E29)</f>
      </c>
      <c r="F32" s="7">
        <f>IF($A32="","",'Consumables'!$I29)</f>
      </c>
      <c r="G32" s="7">
        <f>IF($A32="","",'Consumables'!$J29)</f>
      </c>
      <c r="H32" s="7">
        <f>IF($A32="","",'Consumables'!$O29)</f>
      </c>
      <c r="I32" s="7">
        <f>IF(OR($A32="",$H32=""),"",$H32-TODAY())</f>
      </c>
      <c r="J32" s="7">
        <f>IF($A32="","",'Consumables'!$N29)</f>
      </c>
      <c r="K32" s="7">
        <f>IF($A32="","",'Consumables'!$M29)</f>
      </c>
    </row>
    <row r="33" spans="1:11" x14ac:dyDescent="0.25">
      <c r="A33" s="7">
        <f>IF('Consumables'!$A30="","",'Consumables'!$A30)</f>
      </c>
      <c r="B33" s="7">
        <f>IF($A33="","",'Consumables'!$B30)</f>
      </c>
      <c r="C33" s="7">
        <f>IF($A33="","",'Consumables'!$C30)</f>
      </c>
      <c r="D33" s="7">
        <f>IF($A33="","",'Consumables'!$D30)</f>
      </c>
      <c r="E33" s="7">
        <f>IF($A33="","",'Consumables'!$E30)</f>
      </c>
      <c r="F33" s="7">
        <f>IF($A33="","",'Consumables'!$I30)</f>
      </c>
      <c r="G33" s="7">
        <f>IF($A33="","",'Consumables'!$J30)</f>
      </c>
      <c r="H33" s="7">
        <f>IF($A33="","",'Consumables'!$O30)</f>
      </c>
      <c r="I33" s="7">
        <f>IF(OR($A33="",$H33=""),"",$H33-TODAY())</f>
      </c>
      <c r="J33" s="7">
        <f>IF($A33="","",'Consumables'!$N30)</f>
      </c>
      <c r="K33" s="7">
        <f>IF($A33="","",'Consumables'!$M30)</f>
      </c>
    </row>
    <row r="34" spans="1:11" x14ac:dyDescent="0.25">
      <c r="A34" s="7">
        <f>IF('Consumables'!$A31="","",'Consumables'!$A31)</f>
      </c>
      <c r="B34" s="7">
        <f>IF($A34="","",'Consumables'!$B31)</f>
      </c>
      <c r="C34" s="7">
        <f>IF($A34="","",'Consumables'!$C31)</f>
      </c>
      <c r="D34" s="7">
        <f>IF($A34="","",'Consumables'!$D31)</f>
      </c>
      <c r="E34" s="7">
        <f>IF($A34="","",'Consumables'!$E31)</f>
      </c>
      <c r="F34" s="7">
        <f>IF($A34="","",'Consumables'!$I31)</f>
      </c>
      <c r="G34" s="7">
        <f>IF($A34="","",'Consumables'!$J31)</f>
      </c>
      <c r="H34" s="7">
        <f>IF($A34="","",'Consumables'!$O31)</f>
      </c>
      <c r="I34" s="7">
        <f>IF(OR($A34="",$H34=""),"",$H34-TODAY())</f>
      </c>
      <c r="J34" s="7">
        <f>IF($A34="","",'Consumables'!$N31)</f>
      </c>
      <c r="K34" s="7">
        <f>IF($A34="","",'Consumables'!$M31)</f>
      </c>
    </row>
    <row r="35" spans="1:11" x14ac:dyDescent="0.25">
      <c r="A35" s="7">
        <f>IF('Consumables'!$A32="","",'Consumables'!$A32)</f>
      </c>
      <c r="B35" s="7">
        <f>IF($A35="","",'Consumables'!$B32)</f>
      </c>
      <c r="C35" s="7">
        <f>IF($A35="","",'Consumables'!$C32)</f>
      </c>
      <c r="D35" s="7">
        <f>IF($A35="","",'Consumables'!$D32)</f>
      </c>
      <c r="E35" s="7">
        <f>IF($A35="","",'Consumables'!$E32)</f>
      </c>
      <c r="F35" s="7">
        <f>IF($A35="","",'Consumables'!$I32)</f>
      </c>
      <c r="G35" s="7">
        <f>IF($A35="","",'Consumables'!$J32)</f>
      </c>
      <c r="H35" s="7">
        <f>IF($A35="","",'Consumables'!$O32)</f>
      </c>
      <c r="I35" s="7">
        <f>IF(OR($A35="",$H35=""),"",$H35-TODAY())</f>
      </c>
      <c r="J35" s="7">
        <f>IF($A35="","",'Consumables'!$N32)</f>
      </c>
      <c r="K35" s="7">
        <f>IF($A35="","",'Consumables'!$M32)</f>
      </c>
    </row>
    <row r="36" spans="1:11" x14ac:dyDescent="0.25">
      <c r="A36" s="7">
        <f>IF('Consumables'!$A33="","",'Consumables'!$A33)</f>
      </c>
      <c r="B36" s="7">
        <f>IF($A36="","",'Consumables'!$B33)</f>
      </c>
      <c r="C36" s="7">
        <f>IF($A36="","",'Consumables'!$C33)</f>
      </c>
      <c r="D36" s="7">
        <f>IF($A36="","",'Consumables'!$D33)</f>
      </c>
      <c r="E36" s="7">
        <f>IF($A36="","",'Consumables'!$E33)</f>
      </c>
      <c r="F36" s="7">
        <f>IF($A36="","",'Consumables'!$I33)</f>
      </c>
      <c r="G36" s="7">
        <f>IF($A36="","",'Consumables'!$J33)</f>
      </c>
      <c r="H36" s="7">
        <f>IF($A36="","",'Consumables'!$O33)</f>
      </c>
      <c r="I36" s="7">
        <f>IF(OR($A36="",$H36=""),"",$H36-TODAY())</f>
      </c>
      <c r="J36" s="7">
        <f>IF($A36="","",'Consumables'!$N33)</f>
      </c>
      <c r="K36" s="7">
        <f>IF($A36="","",'Consumables'!$M33)</f>
      </c>
    </row>
    <row r="37" spans="1:11" x14ac:dyDescent="0.25">
      <c r="A37" s="7">
        <f>IF('Consumables'!$A34="","",'Consumables'!$A34)</f>
      </c>
      <c r="B37" s="7">
        <f>IF($A37="","",'Consumables'!$B34)</f>
      </c>
      <c r="C37" s="7">
        <f>IF($A37="","",'Consumables'!$C34)</f>
      </c>
      <c r="D37" s="7">
        <f>IF($A37="","",'Consumables'!$D34)</f>
      </c>
      <c r="E37" s="7">
        <f>IF($A37="","",'Consumables'!$E34)</f>
      </c>
      <c r="F37" s="7">
        <f>IF($A37="","",'Consumables'!$I34)</f>
      </c>
      <c r="G37" s="7">
        <f>IF($A37="","",'Consumables'!$J34)</f>
      </c>
      <c r="H37" s="7">
        <f>IF($A37="","",'Consumables'!$O34)</f>
      </c>
      <c r="I37" s="7">
        <f>IF(OR($A37="",$H37=""),"",$H37-TODAY())</f>
      </c>
      <c r="J37" s="7">
        <f>IF($A37="","",'Consumables'!$N34)</f>
      </c>
      <c r="K37" s="7">
        <f>IF($A37="","",'Consumables'!$M34)</f>
      </c>
    </row>
    <row r="38" spans="1:11" x14ac:dyDescent="0.25">
      <c r="A38" s="7">
        <f>IF('Consumables'!$A35="","",'Consumables'!$A35)</f>
      </c>
      <c r="B38" s="7">
        <f>IF($A38="","",'Consumables'!$B35)</f>
      </c>
      <c r="C38" s="7">
        <f>IF($A38="","",'Consumables'!$C35)</f>
      </c>
      <c r="D38" s="7">
        <f>IF($A38="","",'Consumables'!$D35)</f>
      </c>
      <c r="E38" s="7">
        <f>IF($A38="","",'Consumables'!$E35)</f>
      </c>
      <c r="F38" s="7">
        <f>IF($A38="","",'Consumables'!$I35)</f>
      </c>
      <c r="G38" s="7">
        <f>IF($A38="","",'Consumables'!$J35)</f>
      </c>
      <c r="H38" s="7">
        <f>IF($A38="","",'Consumables'!$O35)</f>
      </c>
      <c r="I38" s="7">
        <f>IF(OR($A38="",$H38=""),"",$H38-TODAY())</f>
      </c>
      <c r="J38" s="7">
        <f>IF($A38="","",'Consumables'!$N35)</f>
      </c>
      <c r="K38" s="7">
        <f>IF($A38="","",'Consumables'!$M35)</f>
      </c>
    </row>
    <row r="39" spans="1:11" x14ac:dyDescent="0.25">
      <c r="A39" s="7">
        <f>IF('Consumables'!$A36="","",'Consumables'!$A36)</f>
      </c>
      <c r="B39" s="7">
        <f>IF($A39="","",'Consumables'!$B36)</f>
      </c>
      <c r="C39" s="7">
        <f>IF($A39="","",'Consumables'!$C36)</f>
      </c>
      <c r="D39" s="7">
        <f>IF($A39="","",'Consumables'!$D36)</f>
      </c>
      <c r="E39" s="7">
        <f>IF($A39="","",'Consumables'!$E36)</f>
      </c>
      <c r="F39" s="7">
        <f>IF($A39="","",'Consumables'!$I36)</f>
      </c>
      <c r="G39" s="7">
        <f>IF($A39="","",'Consumables'!$J36)</f>
      </c>
      <c r="H39" s="7">
        <f>IF($A39="","",'Consumables'!$O36)</f>
      </c>
      <c r="I39" s="7">
        <f>IF(OR($A39="",$H39=""),"",$H39-TODAY())</f>
      </c>
      <c r="J39" s="7">
        <f>IF($A39="","",'Consumables'!$N36)</f>
      </c>
      <c r="K39" s="7">
        <f>IF($A39="","",'Consumables'!$M36)</f>
      </c>
    </row>
    <row r="40" spans="1:11" x14ac:dyDescent="0.25">
      <c r="A40" s="7">
        <f>IF('Consumables'!$A37="","",'Consumables'!$A37)</f>
      </c>
      <c r="B40" s="7">
        <f>IF($A40="","",'Consumables'!$B37)</f>
      </c>
      <c r="C40" s="7">
        <f>IF($A40="","",'Consumables'!$C37)</f>
      </c>
      <c r="D40" s="7">
        <f>IF($A40="","",'Consumables'!$D37)</f>
      </c>
      <c r="E40" s="7">
        <f>IF($A40="","",'Consumables'!$E37)</f>
      </c>
      <c r="F40" s="7">
        <f>IF($A40="","",'Consumables'!$I37)</f>
      </c>
      <c r="G40" s="7">
        <f>IF($A40="","",'Consumables'!$J37)</f>
      </c>
      <c r="H40" s="7">
        <f>IF($A40="","",'Consumables'!$O37)</f>
      </c>
      <c r="I40" s="7">
        <f>IF(OR($A40="",$H40=""),"",$H40-TODAY())</f>
      </c>
      <c r="J40" s="7">
        <f>IF($A40="","",'Consumables'!$N37)</f>
      </c>
      <c r="K40" s="7">
        <f>IF($A40="","",'Consumables'!$M37)</f>
      </c>
    </row>
    <row r="41" spans="1:11" x14ac:dyDescent="0.25">
      <c r="A41" s="7">
        <f>IF('Consumables'!$A38="","",'Consumables'!$A38)</f>
      </c>
      <c r="B41" s="7">
        <f>IF($A41="","",'Consumables'!$B38)</f>
      </c>
      <c r="C41" s="7">
        <f>IF($A41="","",'Consumables'!$C38)</f>
      </c>
      <c r="D41" s="7">
        <f>IF($A41="","",'Consumables'!$D38)</f>
      </c>
      <c r="E41" s="7">
        <f>IF($A41="","",'Consumables'!$E38)</f>
      </c>
      <c r="F41" s="7">
        <f>IF($A41="","",'Consumables'!$I38)</f>
      </c>
      <c r="G41" s="7">
        <f>IF($A41="","",'Consumables'!$J38)</f>
      </c>
      <c r="H41" s="7">
        <f>IF($A41="","",'Consumables'!$O38)</f>
      </c>
      <c r="I41" s="7">
        <f>IF(OR($A41="",$H41=""),"",$H41-TODAY())</f>
      </c>
      <c r="J41" s="7">
        <f>IF($A41="","",'Consumables'!$N38)</f>
      </c>
      <c r="K41" s="7">
        <f>IF($A41="","",'Consumables'!$M38)</f>
      </c>
    </row>
    <row r="42" spans="1:11" x14ac:dyDescent="0.25">
      <c r="A42" s="7">
        <f>IF('Consumables'!$A39="","",'Consumables'!$A39)</f>
      </c>
      <c r="B42" s="7">
        <f>IF($A42="","",'Consumables'!$B39)</f>
      </c>
      <c r="C42" s="7">
        <f>IF($A42="","",'Consumables'!$C39)</f>
      </c>
      <c r="D42" s="7">
        <f>IF($A42="","",'Consumables'!$D39)</f>
      </c>
      <c r="E42" s="7">
        <f>IF($A42="","",'Consumables'!$E39)</f>
      </c>
      <c r="F42" s="7">
        <f>IF($A42="","",'Consumables'!$I39)</f>
      </c>
      <c r="G42" s="7">
        <f>IF($A42="","",'Consumables'!$J39)</f>
      </c>
      <c r="H42" s="7">
        <f>IF($A42="","",'Consumables'!$O39)</f>
      </c>
      <c r="I42" s="7">
        <f>IF(OR($A42="",$H42=""),"",$H42-TODAY())</f>
      </c>
      <c r="J42" s="7">
        <f>IF($A42="","",'Consumables'!$N39)</f>
      </c>
      <c r="K42" s="7">
        <f>IF($A42="","",'Consumables'!$M39)</f>
      </c>
    </row>
    <row r="43" spans="1:11" x14ac:dyDescent="0.25">
      <c r="A43" s="7">
        <f>IF('Consumables'!$A40="","",'Consumables'!$A40)</f>
      </c>
      <c r="B43" s="7">
        <f>IF($A43="","",'Consumables'!$B40)</f>
      </c>
      <c r="C43" s="7">
        <f>IF($A43="","",'Consumables'!$C40)</f>
      </c>
      <c r="D43" s="7">
        <f>IF($A43="","",'Consumables'!$D40)</f>
      </c>
      <c r="E43" s="7">
        <f>IF($A43="","",'Consumables'!$E40)</f>
      </c>
      <c r="F43" s="7">
        <f>IF($A43="","",'Consumables'!$I40)</f>
      </c>
      <c r="G43" s="7">
        <f>IF($A43="","",'Consumables'!$J40)</f>
      </c>
      <c r="H43" s="7">
        <f>IF($A43="","",'Consumables'!$O40)</f>
      </c>
      <c r="I43" s="7">
        <f>IF(OR($A43="",$H43=""),"",$H43-TODAY())</f>
      </c>
      <c r="J43" s="7">
        <f>IF($A43="","",'Consumables'!$N40)</f>
      </c>
      <c r="K43" s="7">
        <f>IF($A43="","",'Consumables'!$M40)</f>
      </c>
    </row>
    <row r="44" spans="1:11" x14ac:dyDescent="0.25">
      <c r="A44" s="7">
        <f>IF('Consumables'!$A41="","",'Consumables'!$A41)</f>
      </c>
      <c r="B44" s="7">
        <f>IF($A44="","",'Consumables'!$B41)</f>
      </c>
      <c r="C44" s="7">
        <f>IF($A44="","",'Consumables'!$C41)</f>
      </c>
      <c r="D44" s="7">
        <f>IF($A44="","",'Consumables'!$D41)</f>
      </c>
      <c r="E44" s="7">
        <f>IF($A44="","",'Consumables'!$E41)</f>
      </c>
      <c r="F44" s="7">
        <f>IF($A44="","",'Consumables'!$I41)</f>
      </c>
      <c r="G44" s="7">
        <f>IF($A44="","",'Consumables'!$J41)</f>
      </c>
      <c r="H44" s="7">
        <f>IF($A44="","",'Consumables'!$O41)</f>
      </c>
      <c r="I44" s="7">
        <f>IF(OR($A44="",$H44=""),"",$H44-TODAY())</f>
      </c>
      <c r="J44" s="7">
        <f>IF($A44="","",'Consumables'!$N41)</f>
      </c>
      <c r="K44" s="7">
        <f>IF($A44="","",'Consumables'!$M41)</f>
      </c>
    </row>
    <row r="45" spans="1:11" x14ac:dyDescent="0.25">
      <c r="A45" s="7">
        <f>IF('Consumables'!$A42="","",'Consumables'!$A42)</f>
      </c>
      <c r="B45" s="7">
        <f>IF($A45="","",'Consumables'!$B42)</f>
      </c>
      <c r="C45" s="7">
        <f>IF($A45="","",'Consumables'!$C42)</f>
      </c>
      <c r="D45" s="7">
        <f>IF($A45="","",'Consumables'!$D42)</f>
      </c>
      <c r="E45" s="7">
        <f>IF($A45="","",'Consumables'!$E42)</f>
      </c>
      <c r="F45" s="7">
        <f>IF($A45="","",'Consumables'!$I42)</f>
      </c>
      <c r="G45" s="7">
        <f>IF($A45="","",'Consumables'!$J42)</f>
      </c>
      <c r="H45" s="7">
        <f>IF($A45="","",'Consumables'!$O42)</f>
      </c>
      <c r="I45" s="7">
        <f>IF(OR($A45="",$H45=""),"",$H45-TODAY())</f>
      </c>
      <c r="J45" s="7">
        <f>IF($A45="","",'Consumables'!$N42)</f>
      </c>
      <c r="K45" s="7">
        <f>IF($A45="","",'Consumables'!$M42)</f>
      </c>
    </row>
    <row r="46" spans="1:11" x14ac:dyDescent="0.25">
      <c r="A46" s="7">
        <f>IF('Consumables'!$A43="","",'Consumables'!$A43)</f>
      </c>
      <c r="B46" s="7">
        <f>IF($A46="","",'Consumables'!$B43)</f>
      </c>
      <c r="C46" s="7">
        <f>IF($A46="","",'Consumables'!$C43)</f>
      </c>
      <c r="D46" s="7">
        <f>IF($A46="","",'Consumables'!$D43)</f>
      </c>
      <c r="E46" s="7">
        <f>IF($A46="","",'Consumables'!$E43)</f>
      </c>
      <c r="F46" s="7">
        <f>IF($A46="","",'Consumables'!$I43)</f>
      </c>
      <c r="G46" s="7">
        <f>IF($A46="","",'Consumables'!$J43)</f>
      </c>
      <c r="H46" s="7">
        <f>IF($A46="","",'Consumables'!$O43)</f>
      </c>
      <c r="I46" s="7">
        <f>IF(OR($A46="",$H46=""),"",$H46-TODAY())</f>
      </c>
      <c r="J46" s="7">
        <f>IF($A46="","",'Consumables'!$N43)</f>
      </c>
      <c r="K46" s="7">
        <f>IF($A46="","",'Consumables'!$M43)</f>
      </c>
    </row>
    <row r="47" spans="1:11" x14ac:dyDescent="0.25">
      <c r="A47" s="7">
        <f>IF('Consumables'!$A44="","",'Consumables'!$A44)</f>
      </c>
      <c r="B47" s="7">
        <f>IF($A47="","",'Consumables'!$B44)</f>
      </c>
      <c r="C47" s="7">
        <f>IF($A47="","",'Consumables'!$C44)</f>
      </c>
      <c r="D47" s="7">
        <f>IF($A47="","",'Consumables'!$D44)</f>
      </c>
      <c r="E47" s="7">
        <f>IF($A47="","",'Consumables'!$E44)</f>
      </c>
      <c r="F47" s="7">
        <f>IF($A47="","",'Consumables'!$I44)</f>
      </c>
      <c r="G47" s="7">
        <f>IF($A47="","",'Consumables'!$J44)</f>
      </c>
      <c r="H47" s="7">
        <f>IF($A47="","",'Consumables'!$O44)</f>
      </c>
      <c r="I47" s="7">
        <f>IF(OR($A47="",$H47=""),"",$H47-TODAY())</f>
      </c>
      <c r="J47" s="7">
        <f>IF($A47="","",'Consumables'!$N44)</f>
      </c>
      <c r="K47" s="7">
        <f>IF($A47="","",'Consumables'!$M44)</f>
      </c>
    </row>
    <row r="48" spans="1:11" x14ac:dyDescent="0.25">
      <c r="A48" s="7">
        <f>IF('Consumables'!$A45="","",'Consumables'!$A45)</f>
      </c>
      <c r="B48" s="7">
        <f>IF($A48="","",'Consumables'!$B45)</f>
      </c>
      <c r="C48" s="7">
        <f>IF($A48="","",'Consumables'!$C45)</f>
      </c>
      <c r="D48" s="7">
        <f>IF($A48="","",'Consumables'!$D45)</f>
      </c>
      <c r="E48" s="7">
        <f>IF($A48="","",'Consumables'!$E45)</f>
      </c>
      <c r="F48" s="7">
        <f>IF($A48="","",'Consumables'!$I45)</f>
      </c>
      <c r="G48" s="7">
        <f>IF($A48="","",'Consumables'!$J45)</f>
      </c>
      <c r="H48" s="7">
        <f>IF($A48="","",'Consumables'!$O45)</f>
      </c>
      <c r="I48" s="7">
        <f>IF(OR($A48="",$H48=""),"",$H48-TODAY())</f>
      </c>
      <c r="J48" s="7">
        <f>IF($A48="","",'Consumables'!$N45)</f>
      </c>
      <c r="K48" s="7">
        <f>IF($A48="","",'Consumables'!$M45)</f>
      </c>
    </row>
    <row r="49" spans="1:11" x14ac:dyDescent="0.25">
      <c r="A49" s="7">
        <f>IF('Consumables'!$A46="","",'Consumables'!$A46)</f>
      </c>
      <c r="B49" s="7">
        <f>IF($A49="","",'Consumables'!$B46)</f>
      </c>
      <c r="C49" s="7">
        <f>IF($A49="","",'Consumables'!$C46)</f>
      </c>
      <c r="D49" s="7">
        <f>IF($A49="","",'Consumables'!$D46)</f>
      </c>
      <c r="E49" s="7">
        <f>IF($A49="","",'Consumables'!$E46)</f>
      </c>
      <c r="F49" s="7">
        <f>IF($A49="","",'Consumables'!$I46)</f>
      </c>
      <c r="G49" s="7">
        <f>IF($A49="","",'Consumables'!$J46)</f>
      </c>
      <c r="H49" s="7">
        <f>IF($A49="","",'Consumables'!$O46)</f>
      </c>
      <c r="I49" s="7">
        <f>IF(OR($A49="",$H49=""),"",$H49-TODAY())</f>
      </c>
      <c r="J49" s="7">
        <f>IF($A49="","",'Consumables'!$N46)</f>
      </c>
      <c r="K49" s="7">
        <f>IF($A49="","",'Consumables'!$M46)</f>
      </c>
    </row>
    <row r="50" spans="1:11" x14ac:dyDescent="0.25">
      <c r="A50" s="7">
        <f>IF('Consumables'!$A47="","",'Consumables'!$A47)</f>
      </c>
      <c r="B50" s="7">
        <f>IF($A50="","",'Consumables'!$B47)</f>
      </c>
      <c r="C50" s="7">
        <f>IF($A50="","",'Consumables'!$C47)</f>
      </c>
      <c r="D50" s="7">
        <f>IF($A50="","",'Consumables'!$D47)</f>
      </c>
      <c r="E50" s="7">
        <f>IF($A50="","",'Consumables'!$E47)</f>
      </c>
      <c r="F50" s="7">
        <f>IF($A50="","",'Consumables'!$I47)</f>
      </c>
      <c r="G50" s="7">
        <f>IF($A50="","",'Consumables'!$J47)</f>
      </c>
      <c r="H50" s="7">
        <f>IF($A50="","",'Consumables'!$O47)</f>
      </c>
      <c r="I50" s="7">
        <f>IF(OR($A50="",$H50=""),"",$H50-TODAY())</f>
      </c>
      <c r="J50" s="7">
        <f>IF($A50="","",'Consumables'!$N47)</f>
      </c>
      <c r="K50" s="7">
        <f>IF($A50="","",'Consumables'!$M47)</f>
      </c>
    </row>
    <row r="51" spans="1:11" x14ac:dyDescent="0.25">
      <c r="A51" s="7">
        <f>IF('Consumables'!$A48="","",'Consumables'!$A48)</f>
      </c>
      <c r="B51" s="7">
        <f>IF($A51="","",'Consumables'!$B48)</f>
      </c>
      <c r="C51" s="7">
        <f>IF($A51="","",'Consumables'!$C48)</f>
      </c>
      <c r="D51" s="7">
        <f>IF($A51="","",'Consumables'!$D48)</f>
      </c>
      <c r="E51" s="7">
        <f>IF($A51="","",'Consumables'!$E48)</f>
      </c>
      <c r="F51" s="7">
        <f>IF($A51="","",'Consumables'!$I48)</f>
      </c>
      <c r="G51" s="7">
        <f>IF($A51="","",'Consumables'!$J48)</f>
      </c>
      <c r="H51" s="7">
        <f>IF($A51="","",'Consumables'!$O48)</f>
      </c>
      <c r="I51" s="7">
        <f>IF(OR($A51="",$H51=""),"",$H51-TODAY())</f>
      </c>
      <c r="J51" s="7">
        <f>IF($A51="","",'Consumables'!$N48)</f>
      </c>
      <c r="K51" s="7">
        <f>IF($A51="","",'Consumables'!$M48)</f>
      </c>
    </row>
    <row r="52" spans="1:11" x14ac:dyDescent="0.25">
      <c r="A52" s="7">
        <f>IF('Consumables'!$A49="","",'Consumables'!$A49)</f>
      </c>
      <c r="B52" s="7">
        <f>IF($A52="","",'Consumables'!$B49)</f>
      </c>
      <c r="C52" s="7">
        <f>IF($A52="","",'Consumables'!$C49)</f>
      </c>
      <c r="D52" s="7">
        <f>IF($A52="","",'Consumables'!$D49)</f>
      </c>
      <c r="E52" s="7">
        <f>IF($A52="","",'Consumables'!$E49)</f>
      </c>
      <c r="F52" s="7">
        <f>IF($A52="","",'Consumables'!$I49)</f>
      </c>
      <c r="G52" s="7">
        <f>IF($A52="","",'Consumables'!$J49)</f>
      </c>
      <c r="H52" s="7">
        <f>IF($A52="","",'Consumables'!$O49)</f>
      </c>
      <c r="I52" s="7">
        <f>IF(OR($A52="",$H52=""),"",$H52-TODAY())</f>
      </c>
      <c r="J52" s="7">
        <f>IF($A52="","",'Consumables'!$N49)</f>
      </c>
      <c r="K52" s="7">
        <f>IF($A52="","",'Consumables'!$M49)</f>
      </c>
    </row>
    <row r="53" spans="1:11" x14ac:dyDescent="0.25">
      <c r="A53" s="7">
        <f>IF('Consumables'!$A50="","",'Consumables'!$A50)</f>
      </c>
      <c r="B53" s="7">
        <f>IF($A53="","",'Consumables'!$B50)</f>
      </c>
      <c r="C53" s="7">
        <f>IF($A53="","",'Consumables'!$C50)</f>
      </c>
      <c r="D53" s="7">
        <f>IF($A53="","",'Consumables'!$D50)</f>
      </c>
      <c r="E53" s="7">
        <f>IF($A53="","",'Consumables'!$E50)</f>
      </c>
      <c r="F53" s="7">
        <f>IF($A53="","",'Consumables'!$I50)</f>
      </c>
      <c r="G53" s="7">
        <f>IF($A53="","",'Consumables'!$J50)</f>
      </c>
      <c r="H53" s="7">
        <f>IF($A53="","",'Consumables'!$O50)</f>
      </c>
      <c r="I53" s="7">
        <f>IF(OR($A53="",$H53=""),"",$H53-TODAY())</f>
      </c>
      <c r="J53" s="7">
        <f>IF($A53="","",'Consumables'!$N50)</f>
      </c>
      <c r="K53" s="7">
        <f>IF($A53="","",'Consumables'!$M50)</f>
      </c>
    </row>
    <row r="54" spans="1:11" x14ac:dyDescent="0.25">
      <c r="A54" s="7">
        <f>IF('Consumables'!$A51="","",'Consumables'!$A51)</f>
      </c>
      <c r="B54" s="7">
        <f>IF($A54="","",'Consumables'!$B51)</f>
      </c>
      <c r="C54" s="7">
        <f>IF($A54="","",'Consumables'!$C51)</f>
      </c>
      <c r="D54" s="7">
        <f>IF($A54="","",'Consumables'!$D51)</f>
      </c>
      <c r="E54" s="7">
        <f>IF($A54="","",'Consumables'!$E51)</f>
      </c>
      <c r="F54" s="7">
        <f>IF($A54="","",'Consumables'!$I51)</f>
      </c>
      <c r="G54" s="7">
        <f>IF($A54="","",'Consumables'!$J51)</f>
      </c>
      <c r="H54" s="7">
        <f>IF($A54="","",'Consumables'!$O51)</f>
      </c>
      <c r="I54" s="7">
        <f>IF(OR($A54="",$H54=""),"",$H54-TODAY())</f>
      </c>
      <c r="J54" s="7">
        <f>IF($A54="","",'Consumables'!$N51)</f>
      </c>
      <c r="K54" s="7">
        <f>IF($A54="","",'Consumables'!$M51)</f>
      </c>
    </row>
    <row r="55" spans="1:11" x14ac:dyDescent="0.25">
      <c r="A55" s="7">
        <f>IF('Consumables'!$A52="","",'Consumables'!$A52)</f>
      </c>
      <c r="B55" s="7">
        <f>IF($A55="","",'Consumables'!$B52)</f>
      </c>
      <c r="C55" s="7">
        <f>IF($A55="","",'Consumables'!$C52)</f>
      </c>
      <c r="D55" s="7">
        <f>IF($A55="","",'Consumables'!$D52)</f>
      </c>
      <c r="E55" s="7">
        <f>IF($A55="","",'Consumables'!$E52)</f>
      </c>
      <c r="F55" s="7">
        <f>IF($A55="","",'Consumables'!$I52)</f>
      </c>
      <c r="G55" s="7">
        <f>IF($A55="","",'Consumables'!$J52)</f>
      </c>
      <c r="H55" s="7">
        <f>IF($A55="","",'Consumables'!$O52)</f>
      </c>
      <c r="I55" s="7">
        <f>IF(OR($A55="",$H55=""),"",$H55-TODAY())</f>
      </c>
      <c r="J55" s="7">
        <f>IF($A55="","",'Consumables'!$N52)</f>
      </c>
      <c r="K55" s="7">
        <f>IF($A55="","",'Consumables'!$M52)</f>
      </c>
    </row>
    <row r="56" spans="1:11" x14ac:dyDescent="0.25">
      <c r="A56" s="7">
        <f>IF('Consumables'!$A53="","",'Consumables'!$A53)</f>
      </c>
      <c r="B56" s="7">
        <f>IF($A56="","",'Consumables'!$B53)</f>
      </c>
      <c r="C56" s="7">
        <f>IF($A56="","",'Consumables'!$C53)</f>
      </c>
      <c r="D56" s="7">
        <f>IF($A56="","",'Consumables'!$D53)</f>
      </c>
      <c r="E56" s="7">
        <f>IF($A56="","",'Consumables'!$E53)</f>
      </c>
      <c r="F56" s="7">
        <f>IF($A56="","",'Consumables'!$I53)</f>
      </c>
      <c r="G56" s="7">
        <f>IF($A56="","",'Consumables'!$J53)</f>
      </c>
      <c r="H56" s="7">
        <f>IF($A56="","",'Consumables'!$O53)</f>
      </c>
      <c r="I56" s="7">
        <f>IF(OR($A56="",$H56=""),"",$H56-TODAY())</f>
      </c>
      <c r="J56" s="7">
        <f>IF($A56="","",'Consumables'!$N53)</f>
      </c>
      <c r="K56" s="7">
        <f>IF($A56="","",'Consumables'!$M53)</f>
      </c>
    </row>
    <row r="57" spans="1:11" x14ac:dyDescent="0.25">
      <c r="A57" s="7">
        <f>IF('Consumables'!$A54="","",'Consumables'!$A54)</f>
      </c>
      <c r="B57" s="7">
        <f>IF($A57="","",'Consumables'!$B54)</f>
      </c>
      <c r="C57" s="7">
        <f>IF($A57="","",'Consumables'!$C54)</f>
      </c>
      <c r="D57" s="7">
        <f>IF($A57="","",'Consumables'!$D54)</f>
      </c>
      <c r="E57" s="7">
        <f>IF($A57="","",'Consumables'!$E54)</f>
      </c>
      <c r="F57" s="7">
        <f>IF($A57="","",'Consumables'!$I54)</f>
      </c>
      <c r="G57" s="7">
        <f>IF($A57="","",'Consumables'!$J54)</f>
      </c>
      <c r="H57" s="7">
        <f>IF($A57="","",'Consumables'!$O54)</f>
      </c>
      <c r="I57" s="7">
        <f>IF(OR($A57="",$H57=""),"",$H57-TODAY())</f>
      </c>
      <c r="J57" s="7">
        <f>IF($A57="","",'Consumables'!$N54)</f>
      </c>
      <c r="K57" s="7">
        <f>IF($A57="","",'Consumables'!$M54)</f>
      </c>
    </row>
    <row r="58" spans="1:11" x14ac:dyDescent="0.25">
      <c r="A58" s="7">
        <f>IF('Consumables'!$A55="","",'Consumables'!$A55)</f>
      </c>
      <c r="B58" s="7">
        <f>IF($A58="","",'Consumables'!$B55)</f>
      </c>
      <c r="C58" s="7">
        <f>IF($A58="","",'Consumables'!$C55)</f>
      </c>
      <c r="D58" s="7">
        <f>IF($A58="","",'Consumables'!$D55)</f>
      </c>
      <c r="E58" s="7">
        <f>IF($A58="","",'Consumables'!$E55)</f>
      </c>
      <c r="F58" s="7">
        <f>IF($A58="","",'Consumables'!$I55)</f>
      </c>
      <c r="G58" s="7">
        <f>IF($A58="","",'Consumables'!$J55)</f>
      </c>
      <c r="H58" s="7">
        <f>IF($A58="","",'Consumables'!$O55)</f>
      </c>
      <c r="I58" s="7">
        <f>IF(OR($A58="",$H58=""),"",$H58-TODAY())</f>
      </c>
      <c r="J58" s="7">
        <f>IF($A58="","",'Consumables'!$N55)</f>
      </c>
      <c r="K58" s="7">
        <f>IF($A58="","",'Consumables'!$M55)</f>
      </c>
    </row>
    <row r="59" spans="1:11" x14ac:dyDescent="0.25">
      <c r="A59" s="7">
        <f>IF('Consumables'!$A56="","",'Consumables'!$A56)</f>
      </c>
      <c r="B59" s="7">
        <f>IF($A59="","",'Consumables'!$B56)</f>
      </c>
      <c r="C59" s="7">
        <f>IF($A59="","",'Consumables'!$C56)</f>
      </c>
      <c r="D59" s="7">
        <f>IF($A59="","",'Consumables'!$D56)</f>
      </c>
      <c r="E59" s="7">
        <f>IF($A59="","",'Consumables'!$E56)</f>
      </c>
      <c r="F59" s="7">
        <f>IF($A59="","",'Consumables'!$I56)</f>
      </c>
      <c r="G59" s="7">
        <f>IF($A59="","",'Consumables'!$J56)</f>
      </c>
      <c r="H59" s="7">
        <f>IF($A59="","",'Consumables'!$O56)</f>
      </c>
      <c r="I59" s="7">
        <f>IF(OR($A59="",$H59=""),"",$H59-TODAY())</f>
      </c>
      <c r="J59" s="7">
        <f>IF($A59="","",'Consumables'!$N56)</f>
      </c>
      <c r="K59" s="7">
        <f>IF($A59="","",'Consumables'!$M56)</f>
      </c>
    </row>
    <row r="60" spans="1:11" x14ac:dyDescent="0.25">
      <c r="A60" s="7">
        <f>IF('Consumables'!$A57="","",'Consumables'!$A57)</f>
      </c>
      <c r="B60" s="7">
        <f>IF($A60="","",'Consumables'!$B57)</f>
      </c>
      <c r="C60" s="7">
        <f>IF($A60="","",'Consumables'!$C57)</f>
      </c>
      <c r="D60" s="7">
        <f>IF($A60="","",'Consumables'!$D57)</f>
      </c>
      <c r="E60" s="7">
        <f>IF($A60="","",'Consumables'!$E57)</f>
      </c>
      <c r="F60" s="7">
        <f>IF($A60="","",'Consumables'!$I57)</f>
      </c>
      <c r="G60" s="7">
        <f>IF($A60="","",'Consumables'!$J57)</f>
      </c>
      <c r="H60" s="7">
        <f>IF($A60="","",'Consumables'!$O57)</f>
      </c>
      <c r="I60" s="7">
        <f>IF(OR($A60="",$H60=""),"",$H60-TODAY())</f>
      </c>
      <c r="J60" s="7">
        <f>IF($A60="","",'Consumables'!$N57)</f>
      </c>
      <c r="K60" s="7">
        <f>IF($A60="","",'Consumables'!$M57)</f>
      </c>
    </row>
    <row r="61" spans="1:11" x14ac:dyDescent="0.25">
      <c r="A61" s="7">
        <f>IF('Consumables'!$A58="","",'Consumables'!$A58)</f>
      </c>
      <c r="B61" s="7">
        <f>IF($A61="","",'Consumables'!$B58)</f>
      </c>
      <c r="C61" s="7">
        <f>IF($A61="","",'Consumables'!$C58)</f>
      </c>
      <c r="D61" s="7">
        <f>IF($A61="","",'Consumables'!$D58)</f>
      </c>
      <c r="E61" s="7">
        <f>IF($A61="","",'Consumables'!$E58)</f>
      </c>
      <c r="F61" s="7">
        <f>IF($A61="","",'Consumables'!$I58)</f>
      </c>
      <c r="G61" s="7">
        <f>IF($A61="","",'Consumables'!$J58)</f>
      </c>
      <c r="H61" s="7">
        <f>IF($A61="","",'Consumables'!$O58)</f>
      </c>
      <c r="I61" s="7">
        <f>IF(OR($A61="",$H61=""),"",$H61-TODAY())</f>
      </c>
      <c r="J61" s="7">
        <f>IF($A61="","",'Consumables'!$N58)</f>
      </c>
      <c r="K61" s="7">
        <f>IF($A61="","",'Consumables'!$M58)</f>
      </c>
    </row>
    <row r="62" spans="1:11" x14ac:dyDescent="0.25">
      <c r="A62" s="7">
        <f>IF('Consumables'!$A59="","",'Consumables'!$A59)</f>
      </c>
      <c r="B62" s="7">
        <f>IF($A62="","",'Consumables'!$B59)</f>
      </c>
      <c r="C62" s="7">
        <f>IF($A62="","",'Consumables'!$C59)</f>
      </c>
      <c r="D62" s="7">
        <f>IF($A62="","",'Consumables'!$D59)</f>
      </c>
      <c r="E62" s="7">
        <f>IF($A62="","",'Consumables'!$E59)</f>
      </c>
      <c r="F62" s="7">
        <f>IF($A62="","",'Consumables'!$I59)</f>
      </c>
      <c r="G62" s="7">
        <f>IF($A62="","",'Consumables'!$J59)</f>
      </c>
      <c r="H62" s="7">
        <f>IF($A62="","",'Consumables'!$O59)</f>
      </c>
      <c r="I62" s="7">
        <f>IF(OR($A62="",$H62=""),"",$H62-TODAY())</f>
      </c>
      <c r="J62" s="7">
        <f>IF($A62="","",'Consumables'!$N59)</f>
      </c>
      <c r="K62" s="7">
        <f>IF($A62="","",'Consumables'!$M59)</f>
      </c>
    </row>
    <row r="63" spans="1:11" x14ac:dyDescent="0.25">
      <c r="A63" s="7">
        <f>IF('Consumables'!$A60="","",'Consumables'!$A60)</f>
      </c>
      <c r="B63" s="7">
        <f>IF($A63="","",'Consumables'!$B60)</f>
      </c>
      <c r="C63" s="7">
        <f>IF($A63="","",'Consumables'!$C60)</f>
      </c>
      <c r="D63" s="7">
        <f>IF($A63="","",'Consumables'!$D60)</f>
      </c>
      <c r="E63" s="7">
        <f>IF($A63="","",'Consumables'!$E60)</f>
      </c>
      <c r="F63" s="7">
        <f>IF($A63="","",'Consumables'!$I60)</f>
      </c>
      <c r="G63" s="7">
        <f>IF($A63="","",'Consumables'!$J60)</f>
      </c>
      <c r="H63" s="7">
        <f>IF($A63="","",'Consumables'!$O60)</f>
      </c>
      <c r="I63" s="7">
        <f>IF(OR($A63="",$H63=""),"",$H63-TODAY())</f>
      </c>
      <c r="J63" s="7">
        <f>IF($A63="","",'Consumables'!$N60)</f>
      </c>
      <c r="K63" s="7">
        <f>IF($A63="","",'Consumables'!$M60)</f>
      </c>
    </row>
    <row r="64" spans="1:11" x14ac:dyDescent="0.25">
      <c r="A64" s="7">
        <f>IF('Consumables'!$A61="","",'Consumables'!$A61)</f>
      </c>
      <c r="B64" s="7">
        <f>IF($A64="","",'Consumables'!$B61)</f>
      </c>
      <c r="C64" s="7">
        <f>IF($A64="","",'Consumables'!$C61)</f>
      </c>
      <c r="D64" s="7">
        <f>IF($A64="","",'Consumables'!$D61)</f>
      </c>
      <c r="E64" s="7">
        <f>IF($A64="","",'Consumables'!$E61)</f>
      </c>
      <c r="F64" s="7">
        <f>IF($A64="","",'Consumables'!$I61)</f>
      </c>
      <c r="G64" s="7">
        <f>IF($A64="","",'Consumables'!$J61)</f>
      </c>
      <c r="H64" s="7">
        <f>IF($A64="","",'Consumables'!$O61)</f>
      </c>
      <c r="I64" s="7">
        <f>IF(OR($A64="",$H64=""),"",$H64-TODAY())</f>
      </c>
      <c r="J64" s="7">
        <f>IF($A64="","",'Consumables'!$N61)</f>
      </c>
      <c r="K64" s="7">
        <f>IF($A64="","",'Consumables'!$M61)</f>
      </c>
    </row>
    <row r="67" ht="22" customHeight="1" spans="1:11" x14ac:dyDescent="0.25">
      <c r="A67" s="4" t="s">
        <v>37</v>
      </c>
      <c r="B67" s="4" t="s">
        <v>27</v>
      </c>
      <c r="C67" s="4" t="s">
        <v>28</v>
      </c>
      <c r="D67" s="4" t="s">
        <v>38</v>
      </c>
      <c r="E67" s="4" t="s">
        <v>39</v>
      </c>
      <c r="F67" s="4" t="s">
        <v>40</v>
      </c>
      <c r="G67" s="4" t="s">
        <v>41</v>
      </c>
      <c r="H67" s="4" t="s">
        <v>42</v>
      </c>
      <c r="I67" s="4" t="s">
        <v>43</v>
      </c>
      <c r="J67" s="4" t="s">
        <v>44</v>
      </c>
      <c r="K67" s="4" t="s">
        <v>45</v>
      </c>
    </row>
    <row r="68" spans="1:11" x14ac:dyDescent="0.25">
      <c r="A68" s="7">
        <f>IF('Equipment Register'!$A2="","",'Equipment Register'!$A2)</f>
      </c>
      <c r="B68" s="7">
        <f>IF($A68="","",'Equipment Register'!$B2)</f>
      </c>
      <c r="C68" s="7">
        <f>IF($A68="","",'Equipment Register'!$C2)</f>
      </c>
      <c r="D68" s="7">
        <f>IF($A68="","",'Equipment Register'!$D2)</f>
      </c>
      <c r="E68" s="7">
        <f>IF($A68="","",'Equipment Register'!$E2)</f>
      </c>
      <c r="F68" s="7">
        <f>IF($A68="","",'Equipment Register'!$H2)</f>
      </c>
      <c r="G68" s="7">
        <f>IF($A68="","",IF($F68="Out of Service","OUT OF SERVICE",IF($F68="Needs Repair","REPAIR NEEDED",IF(AND($I68&lt;&gt;"",$I68&lt;=TODAY()+14),"SERVICE DUE","OPERATIONAL"))))</f>
      </c>
      <c r="H68" s="7">
        <f>IF($A68="","",'Equipment Register'!$I2)</f>
      </c>
      <c r="I68" s="7">
        <f>IF($A68="","",'Equipment Register'!$J2)</f>
      </c>
      <c r="J68" s="7">
        <f>IF(OR($A68="",$I68=""),"",$I68-TODAY())</f>
      </c>
      <c r="K68" s="7">
        <f>IF($A68="","",'Equipment Register'!$L2)</f>
      </c>
    </row>
    <row r="69" spans="1:11" x14ac:dyDescent="0.25">
      <c r="A69" s="7">
        <f>IF('Equipment Register'!$A3="","",'Equipment Register'!$A3)</f>
      </c>
      <c r="B69" s="7">
        <f>IF($A69="","",'Equipment Register'!$B3)</f>
      </c>
      <c r="C69" s="7">
        <f>IF($A69="","",'Equipment Register'!$C3)</f>
      </c>
      <c r="D69" s="7">
        <f>IF($A69="","",'Equipment Register'!$D3)</f>
      </c>
      <c r="E69" s="7">
        <f>IF($A69="","",'Equipment Register'!$E3)</f>
      </c>
      <c r="F69" s="7">
        <f>IF($A69="","",'Equipment Register'!$H3)</f>
      </c>
      <c r="G69" s="7">
        <f>IF($A69="","",IF($F69="Out of Service","OUT OF SERVICE",IF($F69="Needs Repair","REPAIR NEEDED",IF(AND($I69&lt;&gt;"",$I69&lt;=TODAY()+14),"SERVICE DUE","OPERATIONAL"))))</f>
      </c>
      <c r="H69" s="7">
        <f>IF($A69="","",'Equipment Register'!$I3)</f>
      </c>
      <c r="I69" s="7">
        <f>IF($A69="","",'Equipment Register'!$J3)</f>
      </c>
      <c r="J69" s="7">
        <f>IF(OR($A69="",$I69=""),"",$I69-TODAY())</f>
      </c>
      <c r="K69" s="7">
        <f>IF($A69="","",'Equipment Register'!$L3)</f>
      </c>
    </row>
    <row r="70" spans="1:11" x14ac:dyDescent="0.25">
      <c r="A70" s="7">
        <f>IF('Equipment Register'!$A4="","",'Equipment Register'!$A4)</f>
      </c>
      <c r="B70" s="7">
        <f>IF($A70="","",'Equipment Register'!$B4)</f>
      </c>
      <c r="C70" s="7">
        <f>IF($A70="","",'Equipment Register'!$C4)</f>
      </c>
      <c r="D70" s="7">
        <f>IF($A70="","",'Equipment Register'!$D4)</f>
      </c>
      <c r="E70" s="7">
        <f>IF($A70="","",'Equipment Register'!$E4)</f>
      </c>
      <c r="F70" s="7">
        <f>IF($A70="","",'Equipment Register'!$H4)</f>
      </c>
      <c r="G70" s="7">
        <f>IF($A70="","",IF($F70="Out of Service","OUT OF SERVICE",IF($F70="Needs Repair","REPAIR NEEDED",IF(AND($I70&lt;&gt;"",$I70&lt;=TODAY()+14),"SERVICE DUE","OPERATIONAL"))))</f>
      </c>
      <c r="H70" s="7">
        <f>IF($A70="","",'Equipment Register'!$I4)</f>
      </c>
      <c r="I70" s="7">
        <f>IF($A70="","",'Equipment Register'!$J4)</f>
      </c>
      <c r="J70" s="7">
        <f>IF(OR($A70="",$I70=""),"",$I70-TODAY())</f>
      </c>
      <c r="K70" s="7">
        <f>IF($A70="","",'Equipment Register'!$L4)</f>
      </c>
    </row>
    <row r="71" spans="1:11" x14ac:dyDescent="0.25">
      <c r="A71" s="7">
        <f>IF('Equipment Register'!$A5="","",'Equipment Register'!$A5)</f>
      </c>
      <c r="B71" s="7">
        <f>IF($A71="","",'Equipment Register'!$B5)</f>
      </c>
      <c r="C71" s="7">
        <f>IF($A71="","",'Equipment Register'!$C5)</f>
      </c>
      <c r="D71" s="7">
        <f>IF($A71="","",'Equipment Register'!$D5)</f>
      </c>
      <c r="E71" s="7">
        <f>IF($A71="","",'Equipment Register'!$E5)</f>
      </c>
      <c r="F71" s="7">
        <f>IF($A71="","",'Equipment Register'!$H5)</f>
      </c>
      <c r="G71" s="7">
        <f>IF($A71="","",IF($F71="Out of Service","OUT OF SERVICE",IF($F71="Needs Repair","REPAIR NEEDED",IF(AND($I71&lt;&gt;"",$I71&lt;=TODAY()+14),"SERVICE DUE","OPERATIONAL"))))</f>
      </c>
      <c r="H71" s="7">
        <f>IF($A71="","",'Equipment Register'!$I5)</f>
      </c>
      <c r="I71" s="7">
        <f>IF($A71="","",'Equipment Register'!$J5)</f>
      </c>
      <c r="J71" s="7">
        <f>IF(OR($A71="",$I71=""),"",$I71-TODAY())</f>
      </c>
      <c r="K71" s="7">
        <f>IF($A71="","",'Equipment Register'!$L5)</f>
      </c>
    </row>
    <row r="72" spans="1:11" x14ac:dyDescent="0.25">
      <c r="A72" s="7">
        <f>IF('Equipment Register'!$A6="","",'Equipment Register'!$A6)</f>
      </c>
      <c r="B72" s="7">
        <f>IF($A72="","",'Equipment Register'!$B6)</f>
      </c>
      <c r="C72" s="7">
        <f>IF($A72="","",'Equipment Register'!$C6)</f>
      </c>
      <c r="D72" s="7">
        <f>IF($A72="","",'Equipment Register'!$D6)</f>
      </c>
      <c r="E72" s="7">
        <f>IF($A72="","",'Equipment Register'!$E6)</f>
      </c>
      <c r="F72" s="7">
        <f>IF($A72="","",'Equipment Register'!$H6)</f>
      </c>
      <c r="G72" s="7">
        <f>IF($A72="","",IF($F72="Out of Service","OUT OF SERVICE",IF($F72="Needs Repair","REPAIR NEEDED",IF(AND($I72&lt;&gt;"",$I72&lt;=TODAY()+14),"SERVICE DUE","OPERATIONAL"))))</f>
      </c>
      <c r="H72" s="7">
        <f>IF($A72="","",'Equipment Register'!$I6)</f>
      </c>
      <c r="I72" s="7">
        <f>IF($A72="","",'Equipment Register'!$J6)</f>
      </c>
      <c r="J72" s="7">
        <f>IF(OR($A72="",$I72=""),"",$I72-TODAY())</f>
      </c>
      <c r="K72" s="7">
        <f>IF($A72="","",'Equipment Register'!$L6)</f>
      </c>
    </row>
    <row r="73" spans="1:11" x14ac:dyDescent="0.25">
      <c r="A73" s="7">
        <f>IF('Equipment Register'!$A7="","",'Equipment Register'!$A7)</f>
      </c>
      <c r="B73" s="7">
        <f>IF($A73="","",'Equipment Register'!$B7)</f>
      </c>
      <c r="C73" s="7">
        <f>IF($A73="","",'Equipment Register'!$C7)</f>
      </c>
      <c r="D73" s="7">
        <f>IF($A73="","",'Equipment Register'!$D7)</f>
      </c>
      <c r="E73" s="7">
        <f>IF($A73="","",'Equipment Register'!$E7)</f>
      </c>
      <c r="F73" s="7">
        <f>IF($A73="","",'Equipment Register'!$H7)</f>
      </c>
      <c r="G73" s="7">
        <f>IF($A73="","",IF($F73="Out of Service","OUT OF SERVICE",IF($F73="Needs Repair","REPAIR NEEDED",IF(AND($I73&lt;&gt;"",$I73&lt;=TODAY()+14),"SERVICE DUE","OPERATIONAL"))))</f>
      </c>
      <c r="H73" s="7">
        <f>IF($A73="","",'Equipment Register'!$I7)</f>
      </c>
      <c r="I73" s="7">
        <f>IF($A73="","",'Equipment Register'!$J7)</f>
      </c>
      <c r="J73" s="7">
        <f>IF(OR($A73="",$I73=""),"",$I73-TODAY())</f>
      </c>
      <c r="K73" s="7">
        <f>IF($A73="","",'Equipment Register'!$L7)</f>
      </c>
    </row>
    <row r="74" spans="1:11" x14ac:dyDescent="0.25">
      <c r="A74" s="7">
        <f>IF('Equipment Register'!$A8="","",'Equipment Register'!$A8)</f>
      </c>
      <c r="B74" s="7">
        <f>IF($A74="","",'Equipment Register'!$B8)</f>
      </c>
      <c r="C74" s="7">
        <f>IF($A74="","",'Equipment Register'!$C8)</f>
      </c>
      <c r="D74" s="7">
        <f>IF($A74="","",'Equipment Register'!$D8)</f>
      </c>
      <c r="E74" s="7">
        <f>IF($A74="","",'Equipment Register'!$E8)</f>
      </c>
      <c r="F74" s="7">
        <f>IF($A74="","",'Equipment Register'!$H8)</f>
      </c>
      <c r="G74" s="7">
        <f>IF($A74="","",IF($F74="Out of Service","OUT OF SERVICE",IF($F74="Needs Repair","REPAIR NEEDED",IF(AND($I74&lt;&gt;"",$I74&lt;=TODAY()+14),"SERVICE DUE","OPERATIONAL"))))</f>
      </c>
      <c r="H74" s="7">
        <f>IF($A74="","",'Equipment Register'!$I8)</f>
      </c>
      <c r="I74" s="7">
        <f>IF($A74="","",'Equipment Register'!$J8)</f>
      </c>
      <c r="J74" s="7">
        <f>IF(OR($A74="",$I74=""),"",$I74-TODAY())</f>
      </c>
      <c r="K74" s="7">
        <f>IF($A74="","",'Equipment Register'!$L8)</f>
      </c>
    </row>
    <row r="75" spans="1:11" x14ac:dyDescent="0.25">
      <c r="A75" s="7">
        <f>IF('Equipment Register'!$A9="","",'Equipment Register'!$A9)</f>
      </c>
      <c r="B75" s="7">
        <f>IF($A75="","",'Equipment Register'!$B9)</f>
      </c>
      <c r="C75" s="7">
        <f>IF($A75="","",'Equipment Register'!$C9)</f>
      </c>
      <c r="D75" s="7">
        <f>IF($A75="","",'Equipment Register'!$D9)</f>
      </c>
      <c r="E75" s="7">
        <f>IF($A75="","",'Equipment Register'!$E9)</f>
      </c>
      <c r="F75" s="7">
        <f>IF($A75="","",'Equipment Register'!$H9)</f>
      </c>
      <c r="G75" s="7">
        <f>IF($A75="","",IF($F75="Out of Service","OUT OF SERVICE",IF($F75="Needs Repair","REPAIR NEEDED",IF(AND($I75&lt;&gt;"",$I75&lt;=TODAY()+14),"SERVICE DUE","OPERATIONAL"))))</f>
      </c>
      <c r="H75" s="7">
        <f>IF($A75="","",'Equipment Register'!$I9)</f>
      </c>
      <c r="I75" s="7">
        <f>IF($A75="","",'Equipment Register'!$J9)</f>
      </c>
      <c r="J75" s="7">
        <f>IF(OR($A75="",$I75=""),"",$I75-TODAY())</f>
      </c>
      <c r="K75" s="7">
        <f>IF($A75="","",'Equipment Register'!$L9)</f>
      </c>
    </row>
    <row r="76" spans="1:11" x14ac:dyDescent="0.25">
      <c r="A76" s="7">
        <f>IF('Equipment Register'!$A10="","",'Equipment Register'!$A10)</f>
      </c>
      <c r="B76" s="7">
        <f>IF($A76="","",'Equipment Register'!$B10)</f>
      </c>
      <c r="C76" s="7">
        <f>IF($A76="","",'Equipment Register'!$C10)</f>
      </c>
      <c r="D76" s="7">
        <f>IF($A76="","",'Equipment Register'!$D10)</f>
      </c>
      <c r="E76" s="7">
        <f>IF($A76="","",'Equipment Register'!$E10)</f>
      </c>
      <c r="F76" s="7">
        <f>IF($A76="","",'Equipment Register'!$H10)</f>
      </c>
      <c r="G76" s="7">
        <f>IF($A76="","",IF($F76="Out of Service","OUT OF SERVICE",IF($F76="Needs Repair","REPAIR NEEDED",IF(AND($I76&lt;&gt;"",$I76&lt;=TODAY()+14),"SERVICE DUE","OPERATIONAL"))))</f>
      </c>
      <c r="H76" s="7">
        <f>IF($A76="","",'Equipment Register'!$I10)</f>
      </c>
      <c r="I76" s="7">
        <f>IF($A76="","",'Equipment Register'!$J10)</f>
      </c>
      <c r="J76" s="7">
        <f>IF(OR($A76="",$I76=""),"",$I76-TODAY())</f>
      </c>
      <c r="K76" s="7">
        <f>IF($A76="","",'Equipment Register'!$L10)</f>
      </c>
    </row>
    <row r="77" spans="1:11" x14ac:dyDescent="0.25">
      <c r="A77" s="7">
        <f>IF('Equipment Register'!$A11="","",'Equipment Register'!$A11)</f>
      </c>
      <c r="B77" s="7">
        <f>IF($A77="","",'Equipment Register'!$B11)</f>
      </c>
      <c r="C77" s="7">
        <f>IF($A77="","",'Equipment Register'!$C11)</f>
      </c>
      <c r="D77" s="7">
        <f>IF($A77="","",'Equipment Register'!$D11)</f>
      </c>
      <c r="E77" s="7">
        <f>IF($A77="","",'Equipment Register'!$E11)</f>
      </c>
      <c r="F77" s="7">
        <f>IF($A77="","",'Equipment Register'!$H11)</f>
      </c>
      <c r="G77" s="7">
        <f>IF($A77="","",IF($F77="Out of Service","OUT OF SERVICE",IF($F77="Needs Repair","REPAIR NEEDED",IF(AND($I77&lt;&gt;"",$I77&lt;=TODAY()+14),"SERVICE DUE","OPERATIONAL"))))</f>
      </c>
      <c r="H77" s="7">
        <f>IF($A77="","",'Equipment Register'!$I11)</f>
      </c>
      <c r="I77" s="7">
        <f>IF($A77="","",'Equipment Register'!$J11)</f>
      </c>
      <c r="J77" s="7">
        <f>IF(OR($A77="",$I77=""),"",$I77-TODAY())</f>
      </c>
      <c r="K77" s="7">
        <f>IF($A77="","",'Equipment Register'!$L11)</f>
      </c>
    </row>
    <row r="78" spans="1:11" x14ac:dyDescent="0.25">
      <c r="A78" s="7">
        <f>IF('Equipment Register'!$A12="","",'Equipment Register'!$A12)</f>
      </c>
      <c r="B78" s="7">
        <f>IF($A78="","",'Equipment Register'!$B12)</f>
      </c>
      <c r="C78" s="7">
        <f>IF($A78="","",'Equipment Register'!$C12)</f>
      </c>
      <c r="D78" s="7">
        <f>IF($A78="","",'Equipment Register'!$D12)</f>
      </c>
      <c r="E78" s="7">
        <f>IF($A78="","",'Equipment Register'!$E12)</f>
      </c>
      <c r="F78" s="7">
        <f>IF($A78="","",'Equipment Register'!$H12)</f>
      </c>
      <c r="G78" s="7">
        <f>IF($A78="","",IF($F78="Out of Service","OUT OF SERVICE",IF($F78="Needs Repair","REPAIR NEEDED",IF(AND($I78&lt;&gt;"",$I78&lt;=TODAY()+14),"SERVICE DUE","OPERATIONAL"))))</f>
      </c>
      <c r="H78" s="7">
        <f>IF($A78="","",'Equipment Register'!$I12)</f>
      </c>
      <c r="I78" s="7">
        <f>IF($A78="","",'Equipment Register'!$J12)</f>
      </c>
      <c r="J78" s="7">
        <f>IF(OR($A78="",$I78=""),"",$I78-TODAY())</f>
      </c>
      <c r="K78" s="7">
        <f>IF($A78="","",'Equipment Register'!$L12)</f>
      </c>
    </row>
    <row r="79" spans="1:11" x14ac:dyDescent="0.25">
      <c r="A79" s="7">
        <f>IF('Equipment Register'!$A13="","",'Equipment Register'!$A13)</f>
      </c>
      <c r="B79" s="7">
        <f>IF($A79="","",'Equipment Register'!$B13)</f>
      </c>
      <c r="C79" s="7">
        <f>IF($A79="","",'Equipment Register'!$C13)</f>
      </c>
      <c r="D79" s="7">
        <f>IF($A79="","",'Equipment Register'!$D13)</f>
      </c>
      <c r="E79" s="7">
        <f>IF($A79="","",'Equipment Register'!$E13)</f>
      </c>
      <c r="F79" s="7">
        <f>IF($A79="","",'Equipment Register'!$H13)</f>
      </c>
      <c r="G79" s="7">
        <f>IF($A79="","",IF($F79="Out of Service","OUT OF SERVICE",IF($F79="Needs Repair","REPAIR NEEDED",IF(AND($I79&lt;&gt;"",$I79&lt;=TODAY()+14),"SERVICE DUE","OPERATIONAL"))))</f>
      </c>
      <c r="H79" s="7">
        <f>IF($A79="","",'Equipment Register'!$I13)</f>
      </c>
      <c r="I79" s="7">
        <f>IF($A79="","",'Equipment Register'!$J13)</f>
      </c>
      <c r="J79" s="7">
        <f>IF(OR($A79="",$I79=""),"",$I79-TODAY())</f>
      </c>
      <c r="K79" s="7">
        <f>IF($A79="","",'Equipment Register'!$L13)</f>
      </c>
    </row>
    <row r="80" spans="1:11" x14ac:dyDescent="0.25">
      <c r="A80" s="7">
        <f>IF('Equipment Register'!$A14="","",'Equipment Register'!$A14)</f>
      </c>
      <c r="B80" s="7">
        <f>IF($A80="","",'Equipment Register'!$B14)</f>
      </c>
      <c r="C80" s="7">
        <f>IF($A80="","",'Equipment Register'!$C14)</f>
      </c>
      <c r="D80" s="7">
        <f>IF($A80="","",'Equipment Register'!$D14)</f>
      </c>
      <c r="E80" s="7">
        <f>IF($A80="","",'Equipment Register'!$E14)</f>
      </c>
      <c r="F80" s="7">
        <f>IF($A80="","",'Equipment Register'!$H14)</f>
      </c>
      <c r="G80" s="7">
        <f>IF($A80="","",IF($F80="Out of Service","OUT OF SERVICE",IF($F80="Needs Repair","REPAIR NEEDED",IF(AND($I80&lt;&gt;"",$I80&lt;=TODAY()+14),"SERVICE DUE","OPERATIONAL"))))</f>
      </c>
      <c r="H80" s="7">
        <f>IF($A80="","",'Equipment Register'!$I14)</f>
      </c>
      <c r="I80" s="7">
        <f>IF($A80="","",'Equipment Register'!$J14)</f>
      </c>
      <c r="J80" s="7">
        <f>IF(OR($A80="",$I80=""),"",$I80-TODAY())</f>
      </c>
      <c r="K80" s="7">
        <f>IF($A80="","",'Equipment Register'!$L14)</f>
      </c>
    </row>
    <row r="81" spans="1:11" x14ac:dyDescent="0.25">
      <c r="A81" s="7">
        <f>IF('Equipment Register'!$A15="","",'Equipment Register'!$A15)</f>
      </c>
      <c r="B81" s="7">
        <f>IF($A81="","",'Equipment Register'!$B15)</f>
      </c>
      <c r="C81" s="7">
        <f>IF($A81="","",'Equipment Register'!$C15)</f>
      </c>
      <c r="D81" s="7">
        <f>IF($A81="","",'Equipment Register'!$D15)</f>
      </c>
      <c r="E81" s="7">
        <f>IF($A81="","",'Equipment Register'!$E15)</f>
      </c>
      <c r="F81" s="7">
        <f>IF($A81="","",'Equipment Register'!$H15)</f>
      </c>
      <c r="G81" s="7">
        <f>IF($A81="","",IF($F81="Out of Service","OUT OF SERVICE",IF($F81="Needs Repair","REPAIR NEEDED",IF(AND($I81&lt;&gt;"",$I81&lt;=TODAY()+14),"SERVICE DUE","OPERATIONAL"))))</f>
      </c>
      <c r="H81" s="7">
        <f>IF($A81="","",'Equipment Register'!$I15)</f>
      </c>
      <c r="I81" s="7">
        <f>IF($A81="","",'Equipment Register'!$J15)</f>
      </c>
      <c r="J81" s="7">
        <f>IF(OR($A81="",$I81=""),"",$I81-TODAY())</f>
      </c>
      <c r="K81" s="7">
        <f>IF($A81="","",'Equipment Register'!$L15)</f>
      </c>
    </row>
    <row r="82" spans="1:11" x14ac:dyDescent="0.25">
      <c r="A82" s="7">
        <f>IF('Equipment Register'!$A16="","",'Equipment Register'!$A16)</f>
      </c>
      <c r="B82" s="7">
        <f>IF($A82="","",'Equipment Register'!$B16)</f>
      </c>
      <c r="C82" s="7">
        <f>IF($A82="","",'Equipment Register'!$C16)</f>
      </c>
      <c r="D82" s="7">
        <f>IF($A82="","",'Equipment Register'!$D16)</f>
      </c>
      <c r="E82" s="7">
        <f>IF($A82="","",'Equipment Register'!$E16)</f>
      </c>
      <c r="F82" s="7">
        <f>IF($A82="","",'Equipment Register'!$H16)</f>
      </c>
      <c r="G82" s="7">
        <f>IF($A82="","",IF($F82="Out of Service","OUT OF SERVICE",IF($F82="Needs Repair","REPAIR NEEDED",IF(AND($I82&lt;&gt;"",$I82&lt;=TODAY()+14),"SERVICE DUE","OPERATIONAL"))))</f>
      </c>
      <c r="H82" s="7">
        <f>IF($A82="","",'Equipment Register'!$I16)</f>
      </c>
      <c r="I82" s="7">
        <f>IF($A82="","",'Equipment Register'!$J16)</f>
      </c>
      <c r="J82" s="7">
        <f>IF(OR($A82="",$I82=""),"",$I82-TODAY())</f>
      </c>
      <c r="K82" s="7">
        <f>IF($A82="","",'Equipment Register'!$L16)</f>
      </c>
    </row>
    <row r="83" spans="1:11" x14ac:dyDescent="0.25">
      <c r="A83" s="7">
        <f>IF('Equipment Register'!$A17="","",'Equipment Register'!$A17)</f>
      </c>
      <c r="B83" s="7">
        <f>IF($A83="","",'Equipment Register'!$B17)</f>
      </c>
      <c r="C83" s="7">
        <f>IF($A83="","",'Equipment Register'!$C17)</f>
      </c>
      <c r="D83" s="7">
        <f>IF($A83="","",'Equipment Register'!$D17)</f>
      </c>
      <c r="E83" s="7">
        <f>IF($A83="","",'Equipment Register'!$E17)</f>
      </c>
      <c r="F83" s="7">
        <f>IF($A83="","",'Equipment Register'!$H17)</f>
      </c>
      <c r="G83" s="7">
        <f>IF($A83="","",IF($F83="Out of Service","OUT OF SERVICE",IF($F83="Needs Repair","REPAIR NEEDED",IF(AND($I83&lt;&gt;"",$I83&lt;=TODAY()+14),"SERVICE DUE","OPERATIONAL"))))</f>
      </c>
      <c r="H83" s="7">
        <f>IF($A83="","",'Equipment Register'!$I17)</f>
      </c>
      <c r="I83" s="7">
        <f>IF($A83="","",'Equipment Register'!$J17)</f>
      </c>
      <c r="J83" s="7">
        <f>IF(OR($A83="",$I83=""),"",$I83-TODAY())</f>
      </c>
      <c r="K83" s="7">
        <f>IF($A83="","",'Equipment Register'!$L17)</f>
      </c>
    </row>
    <row r="84" spans="1:11" x14ac:dyDescent="0.25">
      <c r="A84" s="7">
        <f>IF('Equipment Register'!$A18="","",'Equipment Register'!$A18)</f>
      </c>
      <c r="B84" s="7">
        <f>IF($A84="","",'Equipment Register'!$B18)</f>
      </c>
      <c r="C84" s="7">
        <f>IF($A84="","",'Equipment Register'!$C18)</f>
      </c>
      <c r="D84" s="7">
        <f>IF($A84="","",'Equipment Register'!$D18)</f>
      </c>
      <c r="E84" s="7">
        <f>IF($A84="","",'Equipment Register'!$E18)</f>
      </c>
      <c r="F84" s="7">
        <f>IF($A84="","",'Equipment Register'!$H18)</f>
      </c>
      <c r="G84" s="7">
        <f>IF($A84="","",IF($F84="Out of Service","OUT OF SERVICE",IF($F84="Needs Repair","REPAIR NEEDED",IF(AND($I84&lt;&gt;"",$I84&lt;=TODAY()+14),"SERVICE DUE","OPERATIONAL"))))</f>
      </c>
      <c r="H84" s="7">
        <f>IF($A84="","",'Equipment Register'!$I18)</f>
      </c>
      <c r="I84" s="7">
        <f>IF($A84="","",'Equipment Register'!$J18)</f>
      </c>
      <c r="J84" s="7">
        <f>IF(OR($A84="",$I84=""),"",$I84-TODAY())</f>
      </c>
      <c r="K84" s="7">
        <f>IF($A84="","",'Equipment Register'!$L18)</f>
      </c>
    </row>
    <row r="85" spans="1:11" x14ac:dyDescent="0.25">
      <c r="A85" s="7">
        <f>IF('Equipment Register'!$A19="","",'Equipment Register'!$A19)</f>
      </c>
      <c r="B85" s="7">
        <f>IF($A85="","",'Equipment Register'!$B19)</f>
      </c>
      <c r="C85" s="7">
        <f>IF($A85="","",'Equipment Register'!$C19)</f>
      </c>
      <c r="D85" s="7">
        <f>IF($A85="","",'Equipment Register'!$D19)</f>
      </c>
      <c r="E85" s="7">
        <f>IF($A85="","",'Equipment Register'!$E19)</f>
      </c>
      <c r="F85" s="7">
        <f>IF($A85="","",'Equipment Register'!$H19)</f>
      </c>
      <c r="G85" s="7">
        <f>IF($A85="","",IF($F85="Out of Service","OUT OF SERVICE",IF($F85="Needs Repair","REPAIR NEEDED",IF(AND($I85&lt;&gt;"",$I85&lt;=TODAY()+14),"SERVICE DUE","OPERATIONAL"))))</f>
      </c>
      <c r="H85" s="7">
        <f>IF($A85="","",'Equipment Register'!$I19)</f>
      </c>
      <c r="I85" s="7">
        <f>IF($A85="","",'Equipment Register'!$J19)</f>
      </c>
      <c r="J85" s="7">
        <f>IF(OR($A85="",$I85=""),"",$I85-TODAY())</f>
      </c>
      <c r="K85" s="7">
        <f>IF($A85="","",'Equipment Register'!$L19)</f>
      </c>
    </row>
    <row r="86" spans="1:11" x14ac:dyDescent="0.25">
      <c r="A86" s="7">
        <f>IF('Equipment Register'!$A20="","",'Equipment Register'!$A20)</f>
      </c>
      <c r="B86" s="7">
        <f>IF($A86="","",'Equipment Register'!$B20)</f>
      </c>
      <c r="C86" s="7">
        <f>IF($A86="","",'Equipment Register'!$C20)</f>
      </c>
      <c r="D86" s="7">
        <f>IF($A86="","",'Equipment Register'!$D20)</f>
      </c>
      <c r="E86" s="7">
        <f>IF($A86="","",'Equipment Register'!$E20)</f>
      </c>
      <c r="F86" s="7">
        <f>IF($A86="","",'Equipment Register'!$H20)</f>
      </c>
      <c r="G86" s="7">
        <f>IF($A86="","",IF($F86="Out of Service","OUT OF SERVICE",IF($F86="Needs Repair","REPAIR NEEDED",IF(AND($I86&lt;&gt;"",$I86&lt;=TODAY()+14),"SERVICE DUE","OPERATIONAL"))))</f>
      </c>
      <c r="H86" s="7">
        <f>IF($A86="","",'Equipment Register'!$I20)</f>
      </c>
      <c r="I86" s="7">
        <f>IF($A86="","",'Equipment Register'!$J20)</f>
      </c>
      <c r="J86" s="7">
        <f>IF(OR($A86="",$I86=""),"",$I86-TODAY())</f>
      </c>
      <c r="K86" s="7">
        <f>IF($A86="","",'Equipment Register'!$L20)</f>
      </c>
    </row>
    <row r="87" spans="1:11" x14ac:dyDescent="0.25">
      <c r="A87" s="7">
        <f>IF('Equipment Register'!$A21="","",'Equipment Register'!$A21)</f>
      </c>
      <c r="B87" s="7">
        <f>IF($A87="","",'Equipment Register'!$B21)</f>
      </c>
      <c r="C87" s="7">
        <f>IF($A87="","",'Equipment Register'!$C21)</f>
      </c>
      <c r="D87" s="7">
        <f>IF($A87="","",'Equipment Register'!$D21)</f>
      </c>
      <c r="E87" s="7">
        <f>IF($A87="","",'Equipment Register'!$E21)</f>
      </c>
      <c r="F87" s="7">
        <f>IF($A87="","",'Equipment Register'!$H21)</f>
      </c>
      <c r="G87" s="7">
        <f>IF($A87="","",IF($F87="Out of Service","OUT OF SERVICE",IF($F87="Needs Repair","REPAIR NEEDED",IF(AND($I87&lt;&gt;"",$I87&lt;=TODAY()+14),"SERVICE DUE","OPERATIONAL"))))</f>
      </c>
      <c r="H87" s="7">
        <f>IF($A87="","",'Equipment Register'!$I21)</f>
      </c>
      <c r="I87" s="7">
        <f>IF($A87="","",'Equipment Register'!$J21)</f>
      </c>
      <c r="J87" s="7">
        <f>IF(OR($A87="",$I87=""),"",$I87-TODAY())</f>
      </c>
      <c r="K87" s="7">
        <f>IF($A87="","",'Equipment Register'!$L21)</f>
      </c>
    </row>
    <row r="88" spans="1:11" x14ac:dyDescent="0.25">
      <c r="A88" s="7">
        <f>IF('Equipment Register'!$A22="","",'Equipment Register'!$A22)</f>
      </c>
      <c r="B88" s="7">
        <f>IF($A88="","",'Equipment Register'!$B22)</f>
      </c>
      <c r="C88" s="7">
        <f>IF($A88="","",'Equipment Register'!$C22)</f>
      </c>
      <c r="D88" s="7">
        <f>IF($A88="","",'Equipment Register'!$D22)</f>
      </c>
      <c r="E88" s="7">
        <f>IF($A88="","",'Equipment Register'!$E22)</f>
      </c>
      <c r="F88" s="7">
        <f>IF($A88="","",'Equipment Register'!$H22)</f>
      </c>
      <c r="G88" s="7">
        <f>IF($A88="","",IF($F88="Out of Service","OUT OF SERVICE",IF($F88="Needs Repair","REPAIR NEEDED",IF(AND($I88&lt;&gt;"",$I88&lt;=TODAY()+14),"SERVICE DUE","OPERATIONAL"))))</f>
      </c>
      <c r="H88" s="7">
        <f>IF($A88="","",'Equipment Register'!$I22)</f>
      </c>
      <c r="I88" s="7">
        <f>IF($A88="","",'Equipment Register'!$J22)</f>
      </c>
      <c r="J88" s="7">
        <f>IF(OR($A88="",$I88=""),"",$I88-TODAY())</f>
      </c>
      <c r="K88" s="7">
        <f>IF($A88="","",'Equipment Register'!$L22)</f>
      </c>
    </row>
    <row r="89" spans="1:11" x14ac:dyDescent="0.25">
      <c r="A89" s="7">
        <f>IF('Equipment Register'!$A23="","",'Equipment Register'!$A23)</f>
      </c>
      <c r="B89" s="7">
        <f>IF($A89="","",'Equipment Register'!$B23)</f>
      </c>
      <c r="C89" s="7">
        <f>IF($A89="","",'Equipment Register'!$C23)</f>
      </c>
      <c r="D89" s="7">
        <f>IF($A89="","",'Equipment Register'!$D23)</f>
      </c>
      <c r="E89" s="7">
        <f>IF($A89="","",'Equipment Register'!$E23)</f>
      </c>
      <c r="F89" s="7">
        <f>IF($A89="","",'Equipment Register'!$H23)</f>
      </c>
      <c r="G89" s="7">
        <f>IF($A89="","",IF($F89="Out of Service","OUT OF SERVICE",IF($F89="Needs Repair","REPAIR NEEDED",IF(AND($I89&lt;&gt;"",$I89&lt;=TODAY()+14),"SERVICE DUE","OPERATIONAL"))))</f>
      </c>
      <c r="H89" s="7">
        <f>IF($A89="","",'Equipment Register'!$I23)</f>
      </c>
      <c r="I89" s="7">
        <f>IF($A89="","",'Equipment Register'!$J23)</f>
      </c>
      <c r="J89" s="7">
        <f>IF(OR($A89="",$I89=""),"",$I89-TODAY())</f>
      </c>
      <c r="K89" s="7">
        <f>IF($A89="","",'Equipment Register'!$L23)</f>
      </c>
    </row>
    <row r="90" spans="1:11" x14ac:dyDescent="0.25">
      <c r="A90" s="7">
        <f>IF('Equipment Register'!$A24="","",'Equipment Register'!$A24)</f>
      </c>
      <c r="B90" s="7">
        <f>IF($A90="","",'Equipment Register'!$B24)</f>
      </c>
      <c r="C90" s="7">
        <f>IF($A90="","",'Equipment Register'!$C24)</f>
      </c>
      <c r="D90" s="7">
        <f>IF($A90="","",'Equipment Register'!$D24)</f>
      </c>
      <c r="E90" s="7">
        <f>IF($A90="","",'Equipment Register'!$E24)</f>
      </c>
      <c r="F90" s="7">
        <f>IF($A90="","",'Equipment Register'!$H24)</f>
      </c>
      <c r="G90" s="7">
        <f>IF($A90="","",IF($F90="Out of Service","OUT OF SERVICE",IF($F90="Needs Repair","REPAIR NEEDED",IF(AND($I90&lt;&gt;"",$I90&lt;=TODAY()+14),"SERVICE DUE","OPERATIONAL"))))</f>
      </c>
      <c r="H90" s="7">
        <f>IF($A90="","",'Equipment Register'!$I24)</f>
      </c>
      <c r="I90" s="7">
        <f>IF($A90="","",'Equipment Register'!$J24)</f>
      </c>
      <c r="J90" s="7">
        <f>IF(OR($A90="",$I90=""),"",$I90-TODAY())</f>
      </c>
      <c r="K90" s="7">
        <f>IF($A90="","",'Equipment Register'!$L24)</f>
      </c>
    </row>
    <row r="91" spans="1:11" x14ac:dyDescent="0.25">
      <c r="A91" s="7">
        <f>IF('Equipment Register'!$A25="","",'Equipment Register'!$A25)</f>
      </c>
      <c r="B91" s="7">
        <f>IF($A91="","",'Equipment Register'!$B25)</f>
      </c>
      <c r="C91" s="7">
        <f>IF($A91="","",'Equipment Register'!$C25)</f>
      </c>
      <c r="D91" s="7">
        <f>IF($A91="","",'Equipment Register'!$D25)</f>
      </c>
      <c r="E91" s="7">
        <f>IF($A91="","",'Equipment Register'!$E25)</f>
      </c>
      <c r="F91" s="7">
        <f>IF($A91="","",'Equipment Register'!$H25)</f>
      </c>
      <c r="G91" s="7">
        <f>IF($A91="","",IF($F91="Out of Service","OUT OF SERVICE",IF($F91="Needs Repair","REPAIR NEEDED",IF(AND($I91&lt;&gt;"",$I91&lt;=TODAY()+14),"SERVICE DUE","OPERATIONAL"))))</f>
      </c>
      <c r="H91" s="7">
        <f>IF($A91="","",'Equipment Register'!$I25)</f>
      </c>
      <c r="I91" s="7">
        <f>IF($A91="","",'Equipment Register'!$J25)</f>
      </c>
      <c r="J91" s="7">
        <f>IF(OR($A91="",$I91=""),"",$I91-TODAY())</f>
      </c>
      <c r="K91" s="7">
        <f>IF($A91="","",'Equipment Register'!$L25)</f>
      </c>
    </row>
    <row r="92" spans="1:11" x14ac:dyDescent="0.25">
      <c r="A92" s="7">
        <f>IF('Equipment Register'!$A26="","",'Equipment Register'!$A26)</f>
      </c>
      <c r="B92" s="7">
        <f>IF($A92="","",'Equipment Register'!$B26)</f>
      </c>
      <c r="C92" s="7">
        <f>IF($A92="","",'Equipment Register'!$C26)</f>
      </c>
      <c r="D92" s="7">
        <f>IF($A92="","",'Equipment Register'!$D26)</f>
      </c>
      <c r="E92" s="7">
        <f>IF($A92="","",'Equipment Register'!$E26)</f>
      </c>
      <c r="F92" s="7">
        <f>IF($A92="","",'Equipment Register'!$H26)</f>
      </c>
      <c r="G92" s="7">
        <f>IF($A92="","",IF($F92="Out of Service","OUT OF SERVICE",IF($F92="Needs Repair","REPAIR NEEDED",IF(AND($I92&lt;&gt;"",$I92&lt;=TODAY()+14),"SERVICE DUE","OPERATIONAL"))))</f>
      </c>
      <c r="H92" s="7">
        <f>IF($A92="","",'Equipment Register'!$I26)</f>
      </c>
      <c r="I92" s="7">
        <f>IF($A92="","",'Equipment Register'!$J26)</f>
      </c>
      <c r="J92" s="7">
        <f>IF(OR($A92="",$I92=""),"",$I92-TODAY())</f>
      </c>
      <c r="K92" s="7">
        <f>IF($A92="","",'Equipment Register'!$L26)</f>
      </c>
    </row>
    <row r="93" spans="1:11" x14ac:dyDescent="0.25">
      <c r="A93" s="7">
        <f>IF('Equipment Register'!$A27="","",'Equipment Register'!$A27)</f>
      </c>
      <c r="B93" s="7">
        <f>IF($A93="","",'Equipment Register'!$B27)</f>
      </c>
      <c r="C93" s="7">
        <f>IF($A93="","",'Equipment Register'!$C27)</f>
      </c>
      <c r="D93" s="7">
        <f>IF($A93="","",'Equipment Register'!$D27)</f>
      </c>
      <c r="E93" s="7">
        <f>IF($A93="","",'Equipment Register'!$E27)</f>
      </c>
      <c r="F93" s="7">
        <f>IF($A93="","",'Equipment Register'!$H27)</f>
      </c>
      <c r="G93" s="7">
        <f>IF($A93="","",IF($F93="Out of Service","OUT OF SERVICE",IF($F93="Needs Repair","REPAIR NEEDED",IF(AND($I93&lt;&gt;"",$I93&lt;=TODAY()+14),"SERVICE DUE","OPERATIONAL"))))</f>
      </c>
      <c r="H93" s="7">
        <f>IF($A93="","",'Equipment Register'!$I27)</f>
      </c>
      <c r="I93" s="7">
        <f>IF($A93="","",'Equipment Register'!$J27)</f>
      </c>
      <c r="J93" s="7">
        <f>IF(OR($A93="",$I93=""),"",$I93-TODAY())</f>
      </c>
      <c r="K93" s="7">
        <f>IF($A93="","",'Equipment Register'!$L27)</f>
      </c>
    </row>
    <row r="94" spans="1:11" x14ac:dyDescent="0.25">
      <c r="A94" s="7">
        <f>IF('Equipment Register'!$A28="","",'Equipment Register'!$A28)</f>
      </c>
      <c r="B94" s="7">
        <f>IF($A94="","",'Equipment Register'!$B28)</f>
      </c>
      <c r="C94" s="7">
        <f>IF($A94="","",'Equipment Register'!$C28)</f>
      </c>
      <c r="D94" s="7">
        <f>IF($A94="","",'Equipment Register'!$D28)</f>
      </c>
      <c r="E94" s="7">
        <f>IF($A94="","",'Equipment Register'!$E28)</f>
      </c>
      <c r="F94" s="7">
        <f>IF($A94="","",'Equipment Register'!$H28)</f>
      </c>
      <c r="G94" s="7">
        <f>IF($A94="","",IF($F94="Out of Service","OUT OF SERVICE",IF($F94="Needs Repair","REPAIR NEEDED",IF(AND($I94&lt;&gt;"",$I94&lt;=TODAY()+14),"SERVICE DUE","OPERATIONAL"))))</f>
      </c>
      <c r="H94" s="7">
        <f>IF($A94="","",'Equipment Register'!$I28)</f>
      </c>
      <c r="I94" s="7">
        <f>IF($A94="","",'Equipment Register'!$J28)</f>
      </c>
      <c r="J94" s="7">
        <f>IF(OR($A94="",$I94=""),"",$I94-TODAY())</f>
      </c>
      <c r="K94" s="7">
        <f>IF($A94="","",'Equipment Register'!$L28)</f>
      </c>
    </row>
    <row r="95" spans="1:11" x14ac:dyDescent="0.25">
      <c r="A95" s="7">
        <f>IF('Equipment Register'!$A29="","",'Equipment Register'!$A29)</f>
      </c>
      <c r="B95" s="7">
        <f>IF($A95="","",'Equipment Register'!$B29)</f>
      </c>
      <c r="C95" s="7">
        <f>IF($A95="","",'Equipment Register'!$C29)</f>
      </c>
      <c r="D95" s="7">
        <f>IF($A95="","",'Equipment Register'!$D29)</f>
      </c>
      <c r="E95" s="7">
        <f>IF($A95="","",'Equipment Register'!$E29)</f>
      </c>
      <c r="F95" s="7">
        <f>IF($A95="","",'Equipment Register'!$H29)</f>
      </c>
      <c r="G95" s="7">
        <f>IF($A95="","",IF($F95="Out of Service","OUT OF SERVICE",IF($F95="Needs Repair","REPAIR NEEDED",IF(AND($I95&lt;&gt;"",$I95&lt;=TODAY()+14),"SERVICE DUE","OPERATIONAL"))))</f>
      </c>
      <c r="H95" s="7">
        <f>IF($A95="","",'Equipment Register'!$I29)</f>
      </c>
      <c r="I95" s="7">
        <f>IF($A95="","",'Equipment Register'!$J29)</f>
      </c>
      <c r="J95" s="7">
        <f>IF(OR($A95="",$I95=""),"",$I95-TODAY())</f>
      </c>
      <c r="K95" s="7">
        <f>IF($A95="","",'Equipment Register'!$L29)</f>
      </c>
    </row>
    <row r="96" spans="1:11" x14ac:dyDescent="0.25">
      <c r="A96" s="7">
        <f>IF('Equipment Register'!$A30="","",'Equipment Register'!$A30)</f>
      </c>
      <c r="B96" s="7">
        <f>IF($A96="","",'Equipment Register'!$B30)</f>
      </c>
      <c r="C96" s="7">
        <f>IF($A96="","",'Equipment Register'!$C30)</f>
      </c>
      <c r="D96" s="7">
        <f>IF($A96="","",'Equipment Register'!$D30)</f>
      </c>
      <c r="E96" s="7">
        <f>IF($A96="","",'Equipment Register'!$E30)</f>
      </c>
      <c r="F96" s="7">
        <f>IF($A96="","",'Equipment Register'!$H30)</f>
      </c>
      <c r="G96" s="7">
        <f>IF($A96="","",IF($F96="Out of Service","OUT OF SERVICE",IF($F96="Needs Repair","REPAIR NEEDED",IF(AND($I96&lt;&gt;"",$I96&lt;=TODAY()+14),"SERVICE DUE","OPERATIONAL"))))</f>
      </c>
      <c r="H96" s="7">
        <f>IF($A96="","",'Equipment Register'!$I30)</f>
      </c>
      <c r="I96" s="7">
        <f>IF($A96="","",'Equipment Register'!$J30)</f>
      </c>
      <c r="J96" s="7">
        <f>IF(OR($A96="",$I96=""),"",$I96-TODAY())</f>
      </c>
      <c r="K96" s="7">
        <f>IF($A96="","",'Equipment Register'!$L30)</f>
      </c>
    </row>
    <row r="97" spans="1:11" x14ac:dyDescent="0.25">
      <c r="A97" s="7">
        <f>IF('Equipment Register'!$A31="","",'Equipment Register'!$A31)</f>
      </c>
      <c r="B97" s="7">
        <f>IF($A97="","",'Equipment Register'!$B31)</f>
      </c>
      <c r="C97" s="7">
        <f>IF($A97="","",'Equipment Register'!$C31)</f>
      </c>
      <c r="D97" s="7">
        <f>IF($A97="","",'Equipment Register'!$D31)</f>
      </c>
      <c r="E97" s="7">
        <f>IF($A97="","",'Equipment Register'!$E31)</f>
      </c>
      <c r="F97" s="7">
        <f>IF($A97="","",'Equipment Register'!$H31)</f>
      </c>
      <c r="G97" s="7">
        <f>IF($A97="","",IF($F97="Out of Service","OUT OF SERVICE",IF($F97="Needs Repair","REPAIR NEEDED",IF(AND($I97&lt;&gt;"",$I97&lt;=TODAY()+14),"SERVICE DUE","OPERATIONAL"))))</f>
      </c>
      <c r="H97" s="7">
        <f>IF($A97="","",'Equipment Register'!$I31)</f>
      </c>
      <c r="I97" s="7">
        <f>IF($A97="","",'Equipment Register'!$J31)</f>
      </c>
      <c r="J97" s="7">
        <f>IF(OR($A97="",$I97=""),"",$I97-TODAY())</f>
      </c>
      <c r="K97" s="7">
        <f>IF($A97="","",'Equipment Register'!$L31)</f>
      </c>
    </row>
    <row r="98" spans="1:11" x14ac:dyDescent="0.25">
      <c r="A98" s="7">
        <f>IF('Equipment Register'!$A32="","",'Equipment Register'!$A32)</f>
      </c>
      <c r="B98" s="7">
        <f>IF($A98="","",'Equipment Register'!$B32)</f>
      </c>
      <c r="C98" s="7">
        <f>IF($A98="","",'Equipment Register'!$C32)</f>
      </c>
      <c r="D98" s="7">
        <f>IF($A98="","",'Equipment Register'!$D32)</f>
      </c>
      <c r="E98" s="7">
        <f>IF($A98="","",'Equipment Register'!$E32)</f>
      </c>
      <c r="F98" s="7">
        <f>IF($A98="","",'Equipment Register'!$H32)</f>
      </c>
      <c r="G98" s="7">
        <f>IF($A98="","",IF($F98="Out of Service","OUT OF SERVICE",IF($F98="Needs Repair","REPAIR NEEDED",IF(AND($I98&lt;&gt;"",$I98&lt;=TODAY()+14),"SERVICE DUE","OPERATIONAL"))))</f>
      </c>
      <c r="H98" s="7">
        <f>IF($A98="","",'Equipment Register'!$I32)</f>
      </c>
      <c r="I98" s="7">
        <f>IF($A98="","",'Equipment Register'!$J32)</f>
      </c>
      <c r="J98" s="7">
        <f>IF(OR($A98="",$I98=""),"",$I98-TODAY())</f>
      </c>
      <c r="K98" s="7">
        <f>IF($A98="","",'Equipment Register'!$L32)</f>
      </c>
    </row>
    <row r="99" spans="1:11" x14ac:dyDescent="0.25">
      <c r="A99" s="7">
        <f>IF('Equipment Register'!$A33="","",'Equipment Register'!$A33)</f>
      </c>
      <c r="B99" s="7">
        <f>IF($A99="","",'Equipment Register'!$B33)</f>
      </c>
      <c r="C99" s="7">
        <f>IF($A99="","",'Equipment Register'!$C33)</f>
      </c>
      <c r="D99" s="7">
        <f>IF($A99="","",'Equipment Register'!$D33)</f>
      </c>
      <c r="E99" s="7">
        <f>IF($A99="","",'Equipment Register'!$E33)</f>
      </c>
      <c r="F99" s="7">
        <f>IF($A99="","",'Equipment Register'!$H33)</f>
      </c>
      <c r="G99" s="7">
        <f>IF($A99="","",IF($F99="Out of Service","OUT OF SERVICE",IF($F99="Needs Repair","REPAIR NEEDED",IF(AND($I99&lt;&gt;"",$I99&lt;=TODAY()+14),"SERVICE DUE","OPERATIONAL"))))</f>
      </c>
      <c r="H99" s="7">
        <f>IF($A99="","",'Equipment Register'!$I33)</f>
      </c>
      <c r="I99" s="7">
        <f>IF($A99="","",'Equipment Register'!$J33)</f>
      </c>
      <c r="J99" s="7">
        <f>IF(OR($A99="",$I99=""),"",$I99-TODAY())</f>
      </c>
      <c r="K99" s="7">
        <f>IF($A99="","",'Equipment Register'!$L33)</f>
      </c>
    </row>
    <row r="100" spans="1:11" x14ac:dyDescent="0.25">
      <c r="A100" s="7">
        <f>IF('Equipment Register'!$A34="","",'Equipment Register'!$A34)</f>
      </c>
      <c r="B100" s="7">
        <f>IF($A100="","",'Equipment Register'!$B34)</f>
      </c>
      <c r="C100" s="7">
        <f>IF($A100="","",'Equipment Register'!$C34)</f>
      </c>
      <c r="D100" s="7">
        <f>IF($A100="","",'Equipment Register'!$D34)</f>
      </c>
      <c r="E100" s="7">
        <f>IF($A100="","",'Equipment Register'!$E34)</f>
      </c>
      <c r="F100" s="7">
        <f>IF($A100="","",'Equipment Register'!$H34)</f>
      </c>
      <c r="G100" s="7">
        <f>IF($A100="","",IF($F100="Out of Service","OUT OF SERVICE",IF($F100="Needs Repair","REPAIR NEEDED",IF(AND($I100&lt;&gt;"",$I100&lt;=TODAY()+14),"SERVICE DUE","OPERATIONAL"))))</f>
      </c>
      <c r="H100" s="7">
        <f>IF($A100="","",'Equipment Register'!$I34)</f>
      </c>
      <c r="I100" s="7">
        <f>IF($A100="","",'Equipment Register'!$J34)</f>
      </c>
      <c r="J100" s="7">
        <f>IF(OR($A100="",$I100=""),"",$I100-TODAY())</f>
      </c>
      <c r="K100" s="7">
        <f>IF($A100="","",'Equipment Register'!$L34)</f>
      </c>
    </row>
    <row r="101" spans="1:11" x14ac:dyDescent="0.25">
      <c r="A101" s="7">
        <f>IF('Equipment Register'!$A35="","",'Equipment Register'!$A35)</f>
      </c>
      <c r="B101" s="7">
        <f>IF($A101="","",'Equipment Register'!$B35)</f>
      </c>
      <c r="C101" s="7">
        <f>IF($A101="","",'Equipment Register'!$C35)</f>
      </c>
      <c r="D101" s="7">
        <f>IF($A101="","",'Equipment Register'!$D35)</f>
      </c>
      <c r="E101" s="7">
        <f>IF($A101="","",'Equipment Register'!$E35)</f>
      </c>
      <c r="F101" s="7">
        <f>IF($A101="","",'Equipment Register'!$H35)</f>
      </c>
      <c r="G101" s="7">
        <f>IF($A101="","",IF($F101="Out of Service","OUT OF SERVICE",IF($F101="Needs Repair","REPAIR NEEDED",IF(AND($I101&lt;&gt;"",$I101&lt;=TODAY()+14),"SERVICE DUE","OPERATIONAL"))))</f>
      </c>
      <c r="H101" s="7">
        <f>IF($A101="","",'Equipment Register'!$I35)</f>
      </c>
      <c r="I101" s="7">
        <f>IF($A101="","",'Equipment Register'!$J35)</f>
      </c>
      <c r="J101" s="7">
        <f>IF(OR($A101="",$I101=""),"",$I101-TODAY())</f>
      </c>
      <c r="K101" s="7">
        <f>IF($A101="","",'Equipment Register'!$L35)</f>
      </c>
    </row>
    <row r="102" spans="1:11" x14ac:dyDescent="0.25">
      <c r="A102" s="7">
        <f>IF('Equipment Register'!$A36="","",'Equipment Register'!$A36)</f>
      </c>
      <c r="B102" s="7">
        <f>IF($A102="","",'Equipment Register'!$B36)</f>
      </c>
      <c r="C102" s="7">
        <f>IF($A102="","",'Equipment Register'!$C36)</f>
      </c>
      <c r="D102" s="7">
        <f>IF($A102="","",'Equipment Register'!$D36)</f>
      </c>
      <c r="E102" s="7">
        <f>IF($A102="","",'Equipment Register'!$E36)</f>
      </c>
      <c r="F102" s="7">
        <f>IF($A102="","",'Equipment Register'!$H36)</f>
      </c>
      <c r="G102" s="7">
        <f>IF($A102="","",IF($F102="Out of Service","OUT OF SERVICE",IF($F102="Needs Repair","REPAIR NEEDED",IF(AND($I102&lt;&gt;"",$I102&lt;=TODAY()+14),"SERVICE DUE","OPERATIONAL"))))</f>
      </c>
      <c r="H102" s="7">
        <f>IF($A102="","",'Equipment Register'!$I36)</f>
      </c>
      <c r="I102" s="7">
        <f>IF($A102="","",'Equipment Register'!$J36)</f>
      </c>
      <c r="J102" s="7">
        <f>IF(OR($A102="",$I102=""),"",$I102-TODAY())</f>
      </c>
      <c r="K102" s="7">
        <f>IF($A102="","",'Equipment Register'!$L36)</f>
      </c>
    </row>
    <row r="103" spans="1:11" x14ac:dyDescent="0.25">
      <c r="A103" s="7">
        <f>IF('Equipment Register'!$A37="","",'Equipment Register'!$A37)</f>
      </c>
      <c r="B103" s="7">
        <f>IF($A103="","",'Equipment Register'!$B37)</f>
      </c>
      <c r="C103" s="7">
        <f>IF($A103="","",'Equipment Register'!$C37)</f>
      </c>
      <c r="D103" s="7">
        <f>IF($A103="","",'Equipment Register'!$D37)</f>
      </c>
      <c r="E103" s="7">
        <f>IF($A103="","",'Equipment Register'!$E37)</f>
      </c>
      <c r="F103" s="7">
        <f>IF($A103="","",'Equipment Register'!$H37)</f>
      </c>
      <c r="G103" s="7">
        <f>IF($A103="","",IF($F103="Out of Service","OUT OF SERVICE",IF($F103="Needs Repair","REPAIR NEEDED",IF(AND($I103&lt;&gt;"",$I103&lt;=TODAY()+14),"SERVICE DUE","OPERATIONAL"))))</f>
      </c>
      <c r="H103" s="7">
        <f>IF($A103="","",'Equipment Register'!$I37)</f>
      </c>
      <c r="I103" s="7">
        <f>IF($A103="","",'Equipment Register'!$J37)</f>
      </c>
      <c r="J103" s="7">
        <f>IF(OR($A103="",$I103=""),"",$I103-TODAY())</f>
      </c>
      <c r="K103" s="7">
        <f>IF($A103="","",'Equipment Register'!$L37)</f>
      </c>
    </row>
    <row r="104" spans="1:11" x14ac:dyDescent="0.25">
      <c r="A104" s="7">
        <f>IF('Equipment Register'!$A38="","",'Equipment Register'!$A38)</f>
      </c>
      <c r="B104" s="7">
        <f>IF($A104="","",'Equipment Register'!$B38)</f>
      </c>
      <c r="C104" s="7">
        <f>IF($A104="","",'Equipment Register'!$C38)</f>
      </c>
      <c r="D104" s="7">
        <f>IF($A104="","",'Equipment Register'!$D38)</f>
      </c>
      <c r="E104" s="7">
        <f>IF($A104="","",'Equipment Register'!$E38)</f>
      </c>
      <c r="F104" s="7">
        <f>IF($A104="","",'Equipment Register'!$H38)</f>
      </c>
      <c r="G104" s="7">
        <f>IF($A104="","",IF($F104="Out of Service","OUT OF SERVICE",IF($F104="Needs Repair","REPAIR NEEDED",IF(AND($I104&lt;&gt;"",$I104&lt;=TODAY()+14),"SERVICE DUE","OPERATIONAL"))))</f>
      </c>
      <c r="H104" s="7">
        <f>IF($A104="","",'Equipment Register'!$I38)</f>
      </c>
      <c r="I104" s="7">
        <f>IF($A104="","",'Equipment Register'!$J38)</f>
      </c>
      <c r="J104" s="7">
        <f>IF(OR($A104="",$I104=""),"",$I104-TODAY())</f>
      </c>
      <c r="K104" s="7">
        <f>IF($A104="","",'Equipment Register'!$L38)</f>
      </c>
    </row>
    <row r="105" spans="1:11" x14ac:dyDescent="0.25">
      <c r="A105" s="7">
        <f>IF('Equipment Register'!$A39="","",'Equipment Register'!$A39)</f>
      </c>
      <c r="B105" s="7">
        <f>IF($A105="","",'Equipment Register'!$B39)</f>
      </c>
      <c r="C105" s="7">
        <f>IF($A105="","",'Equipment Register'!$C39)</f>
      </c>
      <c r="D105" s="7">
        <f>IF($A105="","",'Equipment Register'!$D39)</f>
      </c>
      <c r="E105" s="7">
        <f>IF($A105="","",'Equipment Register'!$E39)</f>
      </c>
      <c r="F105" s="7">
        <f>IF($A105="","",'Equipment Register'!$H39)</f>
      </c>
      <c r="G105" s="7">
        <f>IF($A105="","",IF($F105="Out of Service","OUT OF SERVICE",IF($F105="Needs Repair","REPAIR NEEDED",IF(AND($I105&lt;&gt;"",$I105&lt;=TODAY()+14),"SERVICE DUE","OPERATIONAL"))))</f>
      </c>
      <c r="H105" s="7">
        <f>IF($A105="","",'Equipment Register'!$I39)</f>
      </c>
      <c r="I105" s="7">
        <f>IF($A105="","",'Equipment Register'!$J39)</f>
      </c>
      <c r="J105" s="7">
        <f>IF(OR($A105="",$I105=""),"",$I105-TODAY())</f>
      </c>
      <c r="K105" s="7">
        <f>IF($A105="","",'Equipment Register'!$L39)</f>
      </c>
    </row>
    <row r="106" spans="1:11" x14ac:dyDescent="0.25">
      <c r="A106" s="7">
        <f>IF('Equipment Register'!$A40="","",'Equipment Register'!$A40)</f>
      </c>
      <c r="B106" s="7">
        <f>IF($A106="","",'Equipment Register'!$B40)</f>
      </c>
      <c r="C106" s="7">
        <f>IF($A106="","",'Equipment Register'!$C40)</f>
      </c>
      <c r="D106" s="7">
        <f>IF($A106="","",'Equipment Register'!$D40)</f>
      </c>
      <c r="E106" s="7">
        <f>IF($A106="","",'Equipment Register'!$E40)</f>
      </c>
      <c r="F106" s="7">
        <f>IF($A106="","",'Equipment Register'!$H40)</f>
      </c>
      <c r="G106" s="7">
        <f>IF($A106="","",IF($F106="Out of Service","OUT OF SERVICE",IF($F106="Needs Repair","REPAIR NEEDED",IF(AND($I106&lt;&gt;"",$I106&lt;=TODAY()+14),"SERVICE DUE","OPERATIONAL"))))</f>
      </c>
      <c r="H106" s="7">
        <f>IF($A106="","",'Equipment Register'!$I40)</f>
      </c>
      <c r="I106" s="7">
        <f>IF($A106="","",'Equipment Register'!$J40)</f>
      </c>
      <c r="J106" s="7">
        <f>IF(OR($A106="",$I106=""),"",$I106-TODAY())</f>
      </c>
      <c r="K106" s="7">
        <f>IF($A106="","",'Equipment Register'!$L40)</f>
      </c>
    </row>
    <row r="107" spans="1:11" x14ac:dyDescent="0.25">
      <c r="A107" s="7">
        <f>IF('Equipment Register'!$A41="","",'Equipment Register'!$A41)</f>
      </c>
      <c r="B107" s="7">
        <f>IF($A107="","",'Equipment Register'!$B41)</f>
      </c>
      <c r="C107" s="7">
        <f>IF($A107="","",'Equipment Register'!$C41)</f>
      </c>
      <c r="D107" s="7">
        <f>IF($A107="","",'Equipment Register'!$D41)</f>
      </c>
      <c r="E107" s="7">
        <f>IF($A107="","",'Equipment Register'!$E41)</f>
      </c>
      <c r="F107" s="7">
        <f>IF($A107="","",'Equipment Register'!$H41)</f>
      </c>
      <c r="G107" s="7">
        <f>IF($A107="","",IF($F107="Out of Service","OUT OF SERVICE",IF($F107="Needs Repair","REPAIR NEEDED",IF(AND($I107&lt;&gt;"",$I107&lt;=TODAY()+14),"SERVICE DUE","OPERATIONAL"))))</f>
      </c>
      <c r="H107" s="7">
        <f>IF($A107="","",'Equipment Register'!$I41)</f>
      </c>
      <c r="I107" s="7">
        <f>IF($A107="","",'Equipment Register'!$J41)</f>
      </c>
      <c r="J107" s="7">
        <f>IF(OR($A107="",$I107=""),"",$I107-TODAY())</f>
      </c>
      <c r="K107" s="7">
        <f>IF($A107="","",'Equipment Register'!$L41)</f>
      </c>
    </row>
  </sheetData>
  <conditionalFormatting sqref="$G$5:$G$64">
    <cfRule type="expression" dxfId="0" priority="1">
      <formula>$G5="OUT OF STOCK"</formula>
    </cfRule>
  </conditionalFormatting>
  <conditionalFormatting sqref="$G$5:$G$64">
    <cfRule type="expression" dxfId="1" priority="2">
      <formula>$G5="LOW STOCK"</formula>
    </cfRule>
  </conditionalFormatting>
  <conditionalFormatting sqref="$G$5:$G$64">
    <cfRule type="expression" dxfId="2" priority="3">
      <formula>$G5="OK"</formula>
    </cfRule>
  </conditionalFormatting>
  <conditionalFormatting sqref="$I$5:$I$64">
    <cfRule type="expression" dxfId="3" priority="4">
      <formula>AND($I5&lt;&gt;"",$I5&lt;=30)</formula>
    </cfRule>
  </conditionalFormatting>
  <conditionalFormatting sqref="$I$5:$I$64">
    <cfRule type="expression" dxfId="4" priority="5">
      <formula>AND($I5&lt;&gt;"",$I5&gt;30,$I5&lt;=60)</formula>
    </cfRule>
  </conditionalFormatting>
  <conditionalFormatting sqref="$F$68:$F$107">
    <cfRule type="expression" dxfId="5" priority="6">
      <formula>$F68="Out of Service"</formula>
    </cfRule>
  </conditionalFormatting>
  <conditionalFormatting sqref="$F$68:$F$107">
    <cfRule type="expression" dxfId="6" priority="7">
      <formula>$F68="Needs Repair"</formula>
    </cfRule>
  </conditionalFormatting>
  <conditionalFormatting sqref="$F$68:$F$107">
    <cfRule type="expression" dxfId="7" priority="8">
      <formula>$F68="Good"</formula>
    </cfRule>
  </conditionalFormatting>
  <conditionalFormatting sqref="$G$68:$G$107">
    <cfRule type="expression" dxfId="8" priority="9">
      <formula>$G68="OUT OF SERVICE"</formula>
    </cfRule>
  </conditionalFormatting>
  <conditionalFormatting sqref="$G$68:$G$107">
    <cfRule type="expression" dxfId="9" priority="10">
      <formula>$G68="REPAIR NEEDED"</formula>
    </cfRule>
  </conditionalFormatting>
  <conditionalFormatting sqref="$G$68:$G$107">
    <cfRule type="expression" dxfId="10" priority="11">
      <formula>$G68="SERVICE DUE"</formula>
    </cfRule>
  </conditionalFormatting>
  <conditionalFormatting sqref="$G$68:$G$107">
    <cfRule type="expression" dxfId="11" priority="12">
      <formula>$G68="OPERATIONAL"</formula>
    </cfRule>
  </conditionalFormatting>
  <pageMargins left="0.4" right="0.4" top="0.6" bottom="0.6" header="0.3" footer="0.3"/>
  <pageSetup orientation="portrait" fitToWidth="1" fitToHeight="0"/>
  <headerFooter>
    <oddFooter>&amp;L Orchard &amp; Farm Inventory Spreadsheet by Kropigo &amp;R kropigo.com</oddFooter>
    <evenFooter>&amp;L Orchard &amp; Farm Inventory Spreadsheet by Kropigo &amp;R kropigo.com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7C9AE"/>
    <pageSetUpPr fitToPage="1"/>
  </sheetPr>
  <dimension ref="A1:P150"/>
  <sheetViews>
    <sheetView workbookViewId="0" zoomScale="100">
      <pane xSplit="1" ySplit="1" topLeftCell="B2" activePane="bottomRight" state="frozen"/>
      <selection pane="bottomRight" activeCell="A2" sqref="A2"/>
    </sheetView>
  </sheetViews>
  <sheetFormatPr defaultRowHeight="18" outlineLevelRow="0" outlineLevelCol="0" x14ac:dyDescent="55" customHeight="1"/>
  <cols>
    <col min="1" max="1" width="26" customWidth="1"/>
    <col min="2" max="2" width="18" customWidth="1"/>
    <col min="3" max="3" width="20" customWidth="1"/>
    <col min="4" max="4" width="12" customWidth="1"/>
    <col min="5" max="6" width="14" style="8" customWidth="1"/>
    <col min="7" max="8" width="12" style="8" customWidth="1"/>
    <col min="9" max="9" width="14" style="8" customWidth="1"/>
    <col min="10" max="10" width="16" customWidth="1"/>
    <col min="11" max="11" width="13" style="9" customWidth="1"/>
    <col min="12" max="12" width="14" style="9" customWidth="1"/>
    <col min="13" max="13" width="20" customWidth="1"/>
    <col min="14" max="14" width="15" customWidth="1"/>
    <col min="15" max="15" width="13" style="10" customWidth="1"/>
    <col min="16" max="16" width="28" customWidth="1"/>
  </cols>
  <sheetData>
    <row r="1" ht="32" customHeight="1" spans="1:16" s="11" customFormat="1" x14ac:dyDescent="0.25">
      <c r="A1" s="12" t="s">
        <v>26</v>
      </c>
      <c r="B1" s="12" t="s">
        <v>27</v>
      </c>
      <c r="C1" s="12" t="s">
        <v>28</v>
      </c>
      <c r="D1" s="12" t="s">
        <v>29</v>
      </c>
      <c r="E1" s="13" t="s">
        <v>30</v>
      </c>
      <c r="F1" s="13" t="s">
        <v>46</v>
      </c>
      <c r="G1" s="13" t="s">
        <v>47</v>
      </c>
      <c r="H1" s="13" t="s">
        <v>48</v>
      </c>
      <c r="I1" s="13" t="s">
        <v>31</v>
      </c>
      <c r="J1" s="12" t="s">
        <v>32</v>
      </c>
      <c r="K1" s="14" t="s">
        <v>49</v>
      </c>
      <c r="L1" s="14" t="s">
        <v>50</v>
      </c>
      <c r="M1" s="12" t="s">
        <v>36</v>
      </c>
      <c r="N1" s="12" t="s">
        <v>35</v>
      </c>
      <c r="O1" s="15" t="s">
        <v>33</v>
      </c>
      <c r="P1" s="12" t="s">
        <v>51</v>
      </c>
    </row>
    <row r="2" spans="1:16" x14ac:dyDescent="0.25">
      <c r="A2" t="s">
        <v>52</v>
      </c>
      <c r="B2" t="s">
        <v>53</v>
      </c>
      <c r="C2" t="s">
        <v>54</v>
      </c>
      <c r="D2" t="s">
        <v>55</v>
      </c>
      <c r="E2" s="8">
        <v>20</v>
      </c>
      <c r="F2" s="8">
        <v>10</v>
      </c>
      <c r="G2" s="16">
        <f>IF($A2="","",SUMIFS('Stock Movements'!$E:$E,'Stock Movements'!$C:$C,$A2,'Stock Movements'!$B:$B,"Purchase")+SUMIFS('Stock Movements'!$E:$E,'Stock Movements'!$C:$C,$A2,'Stock Movements'!$B:$B,"Adjustment In"))</f>
      </c>
      <c r="H2" s="16">
        <f>IF($A2="","",SUMIFS('Stock Movements'!$E:$E,'Stock Movements'!$C:$C,$A2,'Stock Movements'!$B:$B,"Usage")+SUMIFS('Stock Movements'!$E:$E,'Stock Movements'!$C:$C,$A2,'Stock Movements'!$B:$B,"Disposal")+SUMIFS('Stock Movements'!$E:$E,'Stock Movements'!$C:$C,$A2,'Stock Movements'!$B:$B,"Adjustment Out"))</f>
      </c>
      <c r="I2" s="16">
        <f>IF($A2="","",$F2+$G2-$H2)</f>
      </c>
      <c r="J2" s="17">
        <f>IF($A2="","",IF($I2&lt;=0,"OUT OF STOCK",IF(AND($E2&lt;&gt;"",$I2&lt;=$E2),"LOW STOCK","OK")))</f>
      </c>
      <c r="K2" s="9">
        <v>28.5</v>
      </c>
      <c r="L2" s="18">
        <f>IF(OR($A2="",$I2=""),"",$I2*$K2)</f>
      </c>
      <c r="M2" t="s">
        <v>56</v>
      </c>
      <c r="N2" t="s">
        <v>57</v>
      </c>
      <c r="O2" s="10">
        <v>46522</v>
      </c>
      <c r="P2" t="s">
        <v>58</v>
      </c>
    </row>
    <row r="3" spans="1:16" x14ac:dyDescent="0.25">
      <c r="A3" t="s">
        <v>59</v>
      </c>
      <c r="B3" t="s">
        <v>53</v>
      </c>
      <c r="C3" t="s">
        <v>54</v>
      </c>
      <c r="D3" t="s">
        <v>60</v>
      </c>
      <c r="E3" s="8">
        <v>10</v>
      </c>
      <c r="F3" s="8">
        <v>4</v>
      </c>
      <c r="G3" s="16">
        <f>IF($A3="","",SUMIFS('Stock Movements'!$E:$E,'Stock Movements'!$C:$C,$A3,'Stock Movements'!$B:$B,"Purchase")+SUMIFS('Stock Movements'!$E:$E,'Stock Movements'!$C:$C,$A3,'Stock Movements'!$B:$B,"Adjustment In"))</f>
      </c>
      <c r="H3" s="16">
        <f>IF($A3="","",SUMIFS('Stock Movements'!$E:$E,'Stock Movements'!$C:$C,$A3,'Stock Movements'!$B:$B,"Usage")+SUMIFS('Stock Movements'!$E:$E,'Stock Movements'!$C:$C,$A3,'Stock Movements'!$B:$B,"Disposal")+SUMIFS('Stock Movements'!$E:$E,'Stock Movements'!$C:$C,$A3,'Stock Movements'!$B:$B,"Adjustment Out"))</f>
      </c>
      <c r="I3" s="16">
        <f>IF($A3="","",$F3+$G3-$H3)</f>
      </c>
      <c r="J3" s="17">
        <f>IF($A3="","",IF($I3&lt;=0,"OUT OF STOCK",IF(AND($E3&lt;&gt;"",$I3&lt;=$E3),"LOW STOCK","OK")))</f>
      </c>
      <c r="K3" s="9">
        <v>142</v>
      </c>
      <c r="L3" s="18">
        <f>IF(OR($A3="",$I3=""),"",$I3*$K3)</f>
      </c>
      <c r="M3" t="s">
        <v>56</v>
      </c>
      <c r="N3" t="s">
        <v>61</v>
      </c>
      <c r="O3" s="10">
        <v>46285</v>
      </c>
      <c r="P3" t="s">
        <v>62</v>
      </c>
    </row>
    <row r="4" spans="1:16" x14ac:dyDescent="0.25">
      <c r="A4" t="s">
        <v>63</v>
      </c>
      <c r="B4" t="s">
        <v>64</v>
      </c>
      <c r="C4" t="s">
        <v>65</v>
      </c>
      <c r="D4" t="s">
        <v>66</v>
      </c>
      <c r="E4" s="8">
        <v>15</v>
      </c>
      <c r="F4" s="8">
        <v>25</v>
      </c>
      <c r="G4" s="16">
        <f>IF($A4="","",SUMIFS('Stock Movements'!$E:$E,'Stock Movements'!$C:$C,$A4,'Stock Movements'!$B:$B,"Purchase")+SUMIFS('Stock Movements'!$E:$E,'Stock Movements'!$C:$C,$A4,'Stock Movements'!$B:$B,"Adjustment In"))</f>
      </c>
      <c r="H4" s="16">
        <f>IF($A4="","",SUMIFS('Stock Movements'!$E:$E,'Stock Movements'!$C:$C,$A4,'Stock Movements'!$B:$B,"Usage")+SUMIFS('Stock Movements'!$E:$E,'Stock Movements'!$C:$C,$A4,'Stock Movements'!$B:$B,"Disposal")+SUMIFS('Stock Movements'!$E:$E,'Stock Movements'!$C:$C,$A4,'Stock Movements'!$B:$B,"Adjustment Out"))</f>
      </c>
      <c r="I4" s="16">
        <f>IF($A4="","",$F4+$G4-$H4)</f>
      </c>
      <c r="J4" s="17">
        <f>IF($A4="","",IF($I4&lt;=0,"OUT OF STOCK",IF(AND($E4&lt;&gt;"",$I4&lt;=$E4),"LOW STOCK","OK")))</f>
      </c>
      <c r="K4" s="9">
        <v>32</v>
      </c>
      <c r="L4" s="18">
        <f>IF(OR($A4="",$I4=""),"",$I4*$K4)</f>
      </c>
      <c r="M4" t="s">
        <v>67</v>
      </c>
      <c r="N4" t="s">
        <v>68</v>
      </c>
      <c r="P4" t="s">
        <v>69</v>
      </c>
    </row>
    <row r="5" spans="1:16" x14ac:dyDescent="0.25">
      <c r="A5" t="s">
        <v>70</v>
      </c>
      <c r="B5" t="s">
        <v>71</v>
      </c>
      <c r="C5" t="s">
        <v>72</v>
      </c>
      <c r="D5" t="s">
        <v>73</v>
      </c>
      <c r="E5" s="8">
        <v>50</v>
      </c>
      <c r="F5" s="8">
        <v>120</v>
      </c>
      <c r="G5" s="16">
        <f>IF($A5="","",SUMIFS('Stock Movements'!$E:$E,'Stock Movements'!$C:$C,$A5,'Stock Movements'!$B:$B,"Purchase")+SUMIFS('Stock Movements'!$E:$E,'Stock Movements'!$C:$C,$A5,'Stock Movements'!$B:$B,"Adjustment In"))</f>
      </c>
      <c r="H5" s="16">
        <f>IF($A5="","",SUMIFS('Stock Movements'!$E:$E,'Stock Movements'!$C:$C,$A5,'Stock Movements'!$B:$B,"Usage")+SUMIFS('Stock Movements'!$E:$E,'Stock Movements'!$C:$C,$A5,'Stock Movements'!$B:$B,"Disposal")+SUMIFS('Stock Movements'!$E:$E,'Stock Movements'!$C:$C,$A5,'Stock Movements'!$B:$B,"Adjustment Out"))</f>
      </c>
      <c r="I5" s="16">
        <f>IF($A5="","",$F5+$G5-$H5)</f>
      </c>
      <c r="J5" s="17">
        <f>IF($A5="","",IF($I5&lt;=0,"OUT OF STOCK",IF(AND($E5&lt;&gt;"",$I5&lt;=$E5),"LOW STOCK","OK")))</f>
      </c>
      <c r="K5" s="9">
        <v>85</v>
      </c>
      <c r="L5" s="18">
        <f>IF(OR($A5="",$I5=""),"",$I5*$K5)</f>
      </c>
      <c r="M5" t="s">
        <v>74</v>
      </c>
      <c r="N5" t="s">
        <v>69</v>
      </c>
      <c r="P5" t="s">
        <v>69</v>
      </c>
    </row>
    <row r="6" spans="1:16" x14ac:dyDescent="0.25">
      <c r="A6" t="s">
        <v>75</v>
      </c>
      <c r="B6" t="s">
        <v>76</v>
      </c>
      <c r="C6" t="s">
        <v>77</v>
      </c>
      <c r="D6" t="s">
        <v>78</v>
      </c>
      <c r="E6" s="8">
        <v>10</v>
      </c>
      <c r="F6" s="8">
        <v>3</v>
      </c>
      <c r="G6" s="16">
        <f>IF($A6="","",SUMIFS('Stock Movements'!$E:$E,'Stock Movements'!$C:$C,$A6,'Stock Movements'!$B:$B,"Purchase")+SUMIFS('Stock Movements'!$E:$E,'Stock Movements'!$C:$C,$A6,'Stock Movements'!$B:$B,"Adjustment In"))</f>
      </c>
      <c r="H6" s="16">
        <f>IF($A6="","",SUMIFS('Stock Movements'!$E:$E,'Stock Movements'!$C:$C,$A6,'Stock Movements'!$B:$B,"Usage")+SUMIFS('Stock Movements'!$E:$E,'Stock Movements'!$C:$C,$A6,'Stock Movements'!$B:$B,"Disposal")+SUMIFS('Stock Movements'!$E:$E,'Stock Movements'!$C:$C,$A6,'Stock Movements'!$B:$B,"Adjustment Out"))</f>
      </c>
      <c r="I6" s="16">
        <f>IF($A6="","",$F6+$G6-$H6)</f>
      </c>
      <c r="J6" s="17">
        <f>IF($A6="","",IF($I6&lt;=0,"OUT OF STOCK",IF(AND($E6&lt;&gt;"",$I6&lt;=$E6),"LOW STOCK","OK")))</f>
      </c>
      <c r="K6" s="9">
        <v>14.5</v>
      </c>
      <c r="L6" s="18">
        <f>IF(OR($A6="",$I6=""),"",$I6*$K6)</f>
      </c>
      <c r="M6" t="s">
        <v>79</v>
      </c>
      <c r="N6" t="s">
        <v>69</v>
      </c>
      <c r="P6" t="s">
        <v>69</v>
      </c>
    </row>
    <row r="7" spans="1:16" x14ac:dyDescent="0.25">
      <c r="A7" t="s">
        <v>80</v>
      </c>
      <c r="B7" t="s">
        <v>81</v>
      </c>
      <c r="C7" t="s">
        <v>82</v>
      </c>
      <c r="D7" t="s">
        <v>60</v>
      </c>
      <c r="E7" s="8">
        <v>500</v>
      </c>
      <c r="F7" s="8">
        <v>1200</v>
      </c>
      <c r="G7" s="16">
        <f>IF($A7="","",SUMIFS('Stock Movements'!$E:$E,'Stock Movements'!$C:$C,$A7,'Stock Movements'!$B:$B,"Purchase")+SUMIFS('Stock Movements'!$E:$E,'Stock Movements'!$C:$C,$A7,'Stock Movements'!$B:$B,"Adjustment In"))</f>
      </c>
      <c r="H7" s="16">
        <f>IF($A7="","",SUMIFS('Stock Movements'!$E:$E,'Stock Movements'!$C:$C,$A7,'Stock Movements'!$B:$B,"Usage")+SUMIFS('Stock Movements'!$E:$E,'Stock Movements'!$C:$C,$A7,'Stock Movements'!$B:$B,"Disposal")+SUMIFS('Stock Movements'!$E:$E,'Stock Movements'!$C:$C,$A7,'Stock Movements'!$B:$B,"Adjustment Out"))</f>
      </c>
      <c r="I7" s="16">
        <f>IF($A7="","",$F7+$G7-$H7)</f>
      </c>
      <c r="J7" s="17">
        <f>IF($A7="","",IF($I7&lt;=0,"OUT OF STOCK",IF(AND($E7&lt;&gt;"",$I7&lt;=$E7),"LOW STOCK","OK")))</f>
      </c>
      <c r="K7" s="9">
        <v>1.35</v>
      </c>
      <c r="L7" s="18">
        <f>IF(OR($A7="",$I7=""),"",$I7*$K7)</f>
      </c>
      <c r="M7" t="s">
        <v>83</v>
      </c>
      <c r="N7" t="s">
        <v>69</v>
      </c>
      <c r="P7" t="s">
        <v>69</v>
      </c>
    </row>
    <row r="8" spans="1:16" x14ac:dyDescent="0.25">
      <c r="A8" t="s">
        <v>84</v>
      </c>
      <c r="B8" t="s">
        <v>85</v>
      </c>
      <c r="C8" t="s">
        <v>54</v>
      </c>
      <c r="D8" t="s">
        <v>86</v>
      </c>
      <c r="E8" s="8">
        <v>5</v>
      </c>
      <c r="F8" s="8">
        <v>0</v>
      </c>
      <c r="G8" s="16">
        <f>IF($A8="","",SUMIFS('Stock Movements'!$E:$E,'Stock Movements'!$C:$C,$A8,'Stock Movements'!$B:$B,"Purchase")+SUMIFS('Stock Movements'!$E:$E,'Stock Movements'!$C:$C,$A8,'Stock Movements'!$B:$B,"Adjustment In"))</f>
      </c>
      <c r="H8" s="16">
        <f>IF($A8="","",SUMIFS('Stock Movements'!$E:$E,'Stock Movements'!$C:$C,$A8,'Stock Movements'!$B:$B,"Usage")+SUMIFS('Stock Movements'!$E:$E,'Stock Movements'!$C:$C,$A8,'Stock Movements'!$B:$B,"Disposal")+SUMIFS('Stock Movements'!$E:$E,'Stock Movements'!$C:$C,$A8,'Stock Movements'!$B:$B,"Adjustment Out"))</f>
      </c>
      <c r="I8" s="16">
        <f>IF($A8="","",$F8+$G8-$H8)</f>
      </c>
      <c r="J8" s="17">
        <f>IF($A8="","",IF($I8&lt;=0,"OUT OF STOCK",IF(AND($E8&lt;&gt;"",$I8&lt;=$E8),"LOW STOCK","OK")))</f>
      </c>
      <c r="K8" s="9">
        <v>18</v>
      </c>
      <c r="L8" s="18">
        <f>IF(OR($A8="",$I8=""),"",$I8*$K8)</f>
      </c>
      <c r="M8" t="s">
        <v>87</v>
      </c>
      <c r="N8" t="s">
        <v>69</v>
      </c>
      <c r="P8" t="s">
        <v>69</v>
      </c>
    </row>
    <row r="9" spans="2:12" x14ac:dyDescent="0.25">
      <c r="G9" s="16">
        <f>IF($A9="","",SUMIFS('Stock Movements'!$E:$E,'Stock Movements'!$C:$C,$A9,'Stock Movements'!$B:$B,"Purchase")+SUMIFS('Stock Movements'!$E:$E,'Stock Movements'!$C:$C,$A9,'Stock Movements'!$B:$B,"Adjustment In"))</f>
      </c>
      <c r="H9" s="16">
        <f>IF($A9="","",SUMIFS('Stock Movements'!$E:$E,'Stock Movements'!$C:$C,$A9,'Stock Movements'!$B:$B,"Usage")+SUMIFS('Stock Movements'!$E:$E,'Stock Movements'!$C:$C,$A9,'Stock Movements'!$B:$B,"Disposal")+SUMIFS('Stock Movements'!$E:$E,'Stock Movements'!$C:$C,$A9,'Stock Movements'!$B:$B,"Adjustment Out"))</f>
      </c>
      <c r="I9" s="16">
        <f>IF($A9="","",$F9+$G9-$H9)</f>
      </c>
      <c r="J9" s="17">
        <f>IF($A9="","",IF($I9&lt;=0,"OUT OF STOCK",IF(AND($E9&lt;&gt;"",$I9&lt;=$E9),"LOW STOCK","OK")))</f>
      </c>
      <c r="L9" s="18">
        <f>IF(OR($A9="",$I9=""),"",$I9*$K9)</f>
      </c>
    </row>
    <row r="10" spans="2:12" x14ac:dyDescent="0.25">
      <c r="G10" s="16">
        <f>IF($A10="","",SUMIFS('Stock Movements'!$E:$E,'Stock Movements'!$C:$C,$A10,'Stock Movements'!$B:$B,"Purchase")+SUMIFS('Stock Movements'!$E:$E,'Stock Movements'!$C:$C,$A10,'Stock Movements'!$B:$B,"Adjustment In"))</f>
      </c>
      <c r="H10" s="16">
        <f>IF($A10="","",SUMIFS('Stock Movements'!$E:$E,'Stock Movements'!$C:$C,$A10,'Stock Movements'!$B:$B,"Usage")+SUMIFS('Stock Movements'!$E:$E,'Stock Movements'!$C:$C,$A10,'Stock Movements'!$B:$B,"Disposal")+SUMIFS('Stock Movements'!$E:$E,'Stock Movements'!$C:$C,$A10,'Stock Movements'!$B:$B,"Adjustment Out"))</f>
      </c>
      <c r="I10" s="16">
        <f>IF($A10="","",$F10+$G10-$H10)</f>
      </c>
      <c r="J10" s="17">
        <f>IF($A10="","",IF($I10&lt;=0,"OUT OF STOCK",IF(AND($E10&lt;&gt;"",$I10&lt;=$E10),"LOW STOCK","OK")))</f>
      </c>
      <c r="L10" s="18">
        <f>IF(OR($A10="",$I10=""),"",$I10*$K10)</f>
      </c>
    </row>
    <row r="11" spans="2:12" x14ac:dyDescent="0.25">
      <c r="G11" s="16">
        <f>IF($A11="","",SUMIFS('Stock Movements'!$E:$E,'Stock Movements'!$C:$C,$A11,'Stock Movements'!$B:$B,"Purchase")+SUMIFS('Stock Movements'!$E:$E,'Stock Movements'!$C:$C,$A11,'Stock Movements'!$B:$B,"Adjustment In"))</f>
      </c>
      <c r="H11" s="16">
        <f>IF($A11="","",SUMIFS('Stock Movements'!$E:$E,'Stock Movements'!$C:$C,$A11,'Stock Movements'!$B:$B,"Usage")+SUMIFS('Stock Movements'!$E:$E,'Stock Movements'!$C:$C,$A11,'Stock Movements'!$B:$B,"Disposal")+SUMIFS('Stock Movements'!$E:$E,'Stock Movements'!$C:$C,$A11,'Stock Movements'!$B:$B,"Adjustment Out"))</f>
      </c>
      <c r="I11" s="16">
        <f>IF($A11="","",$F11+$G11-$H11)</f>
      </c>
      <c r="J11" s="17">
        <f>IF($A11="","",IF($I11&lt;=0,"OUT OF STOCK",IF(AND($E11&lt;&gt;"",$I11&lt;=$E11),"LOW STOCK","OK")))</f>
      </c>
      <c r="L11" s="18">
        <f>IF(OR($A11="",$I11=""),"",$I11*$K11)</f>
      </c>
    </row>
    <row r="12" spans="2:12" x14ac:dyDescent="0.25">
      <c r="G12" s="16">
        <f>IF($A12="","",SUMIFS('Stock Movements'!$E:$E,'Stock Movements'!$C:$C,$A12,'Stock Movements'!$B:$B,"Purchase")+SUMIFS('Stock Movements'!$E:$E,'Stock Movements'!$C:$C,$A12,'Stock Movements'!$B:$B,"Adjustment In"))</f>
      </c>
      <c r="H12" s="16">
        <f>IF($A12="","",SUMIFS('Stock Movements'!$E:$E,'Stock Movements'!$C:$C,$A12,'Stock Movements'!$B:$B,"Usage")+SUMIFS('Stock Movements'!$E:$E,'Stock Movements'!$C:$C,$A12,'Stock Movements'!$B:$B,"Disposal")+SUMIFS('Stock Movements'!$E:$E,'Stock Movements'!$C:$C,$A12,'Stock Movements'!$B:$B,"Adjustment Out"))</f>
      </c>
      <c r="I12" s="16">
        <f>IF($A12="","",$F12+$G12-$H12)</f>
      </c>
      <c r="J12" s="17">
        <f>IF($A12="","",IF($I12&lt;=0,"OUT OF STOCK",IF(AND($E12&lt;&gt;"",$I12&lt;=$E12),"LOW STOCK","OK")))</f>
      </c>
      <c r="L12" s="18">
        <f>IF(OR($A12="",$I12=""),"",$I12*$K12)</f>
      </c>
    </row>
    <row r="13" spans="2:12" x14ac:dyDescent="0.25">
      <c r="G13" s="16">
        <f>IF($A13="","",SUMIFS('Stock Movements'!$E:$E,'Stock Movements'!$C:$C,$A13,'Stock Movements'!$B:$B,"Purchase")+SUMIFS('Stock Movements'!$E:$E,'Stock Movements'!$C:$C,$A13,'Stock Movements'!$B:$B,"Adjustment In"))</f>
      </c>
      <c r="H13" s="16">
        <f>IF($A13="","",SUMIFS('Stock Movements'!$E:$E,'Stock Movements'!$C:$C,$A13,'Stock Movements'!$B:$B,"Usage")+SUMIFS('Stock Movements'!$E:$E,'Stock Movements'!$C:$C,$A13,'Stock Movements'!$B:$B,"Disposal")+SUMIFS('Stock Movements'!$E:$E,'Stock Movements'!$C:$C,$A13,'Stock Movements'!$B:$B,"Adjustment Out"))</f>
      </c>
      <c r="I13" s="16">
        <f>IF($A13="","",$F13+$G13-$H13)</f>
      </c>
      <c r="J13" s="17">
        <f>IF($A13="","",IF($I13&lt;=0,"OUT OF STOCK",IF(AND($E13&lt;&gt;"",$I13&lt;=$E13),"LOW STOCK","OK")))</f>
      </c>
      <c r="L13" s="18">
        <f>IF(OR($A13="",$I13=""),"",$I13*$K13)</f>
      </c>
    </row>
    <row r="14" spans="2:12" x14ac:dyDescent="0.25">
      <c r="G14" s="16">
        <f>IF($A14="","",SUMIFS('Stock Movements'!$E:$E,'Stock Movements'!$C:$C,$A14,'Stock Movements'!$B:$B,"Purchase")+SUMIFS('Stock Movements'!$E:$E,'Stock Movements'!$C:$C,$A14,'Stock Movements'!$B:$B,"Adjustment In"))</f>
      </c>
      <c r="H14" s="16">
        <f>IF($A14="","",SUMIFS('Stock Movements'!$E:$E,'Stock Movements'!$C:$C,$A14,'Stock Movements'!$B:$B,"Usage")+SUMIFS('Stock Movements'!$E:$E,'Stock Movements'!$C:$C,$A14,'Stock Movements'!$B:$B,"Disposal")+SUMIFS('Stock Movements'!$E:$E,'Stock Movements'!$C:$C,$A14,'Stock Movements'!$B:$B,"Adjustment Out"))</f>
      </c>
      <c r="I14" s="16">
        <f>IF($A14="","",$F14+$G14-$H14)</f>
      </c>
      <c r="J14" s="17">
        <f>IF($A14="","",IF($I14&lt;=0,"OUT OF STOCK",IF(AND($E14&lt;&gt;"",$I14&lt;=$E14),"LOW STOCK","OK")))</f>
      </c>
      <c r="L14" s="18">
        <f>IF(OR($A14="",$I14=""),"",$I14*$K14)</f>
      </c>
    </row>
    <row r="15" spans="2:12" x14ac:dyDescent="0.25">
      <c r="G15" s="16">
        <f>IF($A15="","",SUMIFS('Stock Movements'!$E:$E,'Stock Movements'!$C:$C,$A15,'Stock Movements'!$B:$B,"Purchase")+SUMIFS('Stock Movements'!$E:$E,'Stock Movements'!$C:$C,$A15,'Stock Movements'!$B:$B,"Adjustment In"))</f>
      </c>
      <c r="H15" s="16">
        <f>IF($A15="","",SUMIFS('Stock Movements'!$E:$E,'Stock Movements'!$C:$C,$A15,'Stock Movements'!$B:$B,"Usage")+SUMIFS('Stock Movements'!$E:$E,'Stock Movements'!$C:$C,$A15,'Stock Movements'!$B:$B,"Disposal")+SUMIFS('Stock Movements'!$E:$E,'Stock Movements'!$C:$C,$A15,'Stock Movements'!$B:$B,"Adjustment Out"))</f>
      </c>
      <c r="I15" s="16">
        <f>IF($A15="","",$F15+$G15-$H15)</f>
      </c>
      <c r="J15" s="17">
        <f>IF($A15="","",IF($I15&lt;=0,"OUT OF STOCK",IF(AND($E15&lt;&gt;"",$I15&lt;=$E15),"LOW STOCK","OK")))</f>
      </c>
      <c r="L15" s="18">
        <f>IF(OR($A15="",$I15=""),"",$I15*$K15)</f>
      </c>
    </row>
    <row r="16" spans="2:12" x14ac:dyDescent="0.25">
      <c r="G16" s="16">
        <f>IF($A16="","",SUMIFS('Stock Movements'!$E:$E,'Stock Movements'!$C:$C,$A16,'Stock Movements'!$B:$B,"Purchase")+SUMIFS('Stock Movements'!$E:$E,'Stock Movements'!$C:$C,$A16,'Stock Movements'!$B:$B,"Adjustment In"))</f>
      </c>
      <c r="H16" s="16">
        <f>IF($A16="","",SUMIFS('Stock Movements'!$E:$E,'Stock Movements'!$C:$C,$A16,'Stock Movements'!$B:$B,"Usage")+SUMIFS('Stock Movements'!$E:$E,'Stock Movements'!$C:$C,$A16,'Stock Movements'!$B:$B,"Disposal")+SUMIFS('Stock Movements'!$E:$E,'Stock Movements'!$C:$C,$A16,'Stock Movements'!$B:$B,"Adjustment Out"))</f>
      </c>
      <c r="I16" s="16">
        <f>IF($A16="","",$F16+$G16-$H16)</f>
      </c>
      <c r="J16" s="17">
        <f>IF($A16="","",IF($I16&lt;=0,"OUT OF STOCK",IF(AND($E16&lt;&gt;"",$I16&lt;=$E16),"LOW STOCK","OK")))</f>
      </c>
      <c r="L16" s="18">
        <f>IF(OR($A16="",$I16=""),"",$I16*$K16)</f>
      </c>
    </row>
    <row r="17" spans="2:12" x14ac:dyDescent="0.25">
      <c r="G17" s="16">
        <f>IF($A17="","",SUMIFS('Stock Movements'!$E:$E,'Stock Movements'!$C:$C,$A17,'Stock Movements'!$B:$B,"Purchase")+SUMIFS('Stock Movements'!$E:$E,'Stock Movements'!$C:$C,$A17,'Stock Movements'!$B:$B,"Adjustment In"))</f>
      </c>
      <c r="H17" s="16">
        <f>IF($A17="","",SUMIFS('Stock Movements'!$E:$E,'Stock Movements'!$C:$C,$A17,'Stock Movements'!$B:$B,"Usage")+SUMIFS('Stock Movements'!$E:$E,'Stock Movements'!$C:$C,$A17,'Stock Movements'!$B:$B,"Disposal")+SUMIFS('Stock Movements'!$E:$E,'Stock Movements'!$C:$C,$A17,'Stock Movements'!$B:$B,"Adjustment Out"))</f>
      </c>
      <c r="I17" s="16">
        <f>IF($A17="","",$F17+$G17-$H17)</f>
      </c>
      <c r="J17" s="17">
        <f>IF($A17="","",IF($I17&lt;=0,"OUT OF STOCK",IF(AND($E17&lt;&gt;"",$I17&lt;=$E17),"LOW STOCK","OK")))</f>
      </c>
      <c r="L17" s="18">
        <f>IF(OR($A17="",$I17=""),"",$I17*$K17)</f>
      </c>
    </row>
    <row r="18" spans="2:12" x14ac:dyDescent="0.25">
      <c r="G18" s="16">
        <f>IF($A18="","",SUMIFS('Stock Movements'!$E:$E,'Stock Movements'!$C:$C,$A18,'Stock Movements'!$B:$B,"Purchase")+SUMIFS('Stock Movements'!$E:$E,'Stock Movements'!$C:$C,$A18,'Stock Movements'!$B:$B,"Adjustment In"))</f>
      </c>
      <c r="H18" s="16">
        <f>IF($A18="","",SUMIFS('Stock Movements'!$E:$E,'Stock Movements'!$C:$C,$A18,'Stock Movements'!$B:$B,"Usage")+SUMIFS('Stock Movements'!$E:$E,'Stock Movements'!$C:$C,$A18,'Stock Movements'!$B:$B,"Disposal")+SUMIFS('Stock Movements'!$E:$E,'Stock Movements'!$C:$C,$A18,'Stock Movements'!$B:$B,"Adjustment Out"))</f>
      </c>
      <c r="I18" s="16">
        <f>IF($A18="","",$F18+$G18-$H18)</f>
      </c>
      <c r="J18" s="17">
        <f>IF($A18="","",IF($I18&lt;=0,"OUT OF STOCK",IF(AND($E18&lt;&gt;"",$I18&lt;=$E18),"LOW STOCK","OK")))</f>
      </c>
      <c r="L18" s="18">
        <f>IF(OR($A18="",$I18=""),"",$I18*$K18)</f>
      </c>
    </row>
    <row r="19" spans="2:12" x14ac:dyDescent="0.25">
      <c r="G19" s="16">
        <f>IF($A19="","",SUMIFS('Stock Movements'!$E:$E,'Stock Movements'!$C:$C,$A19,'Stock Movements'!$B:$B,"Purchase")+SUMIFS('Stock Movements'!$E:$E,'Stock Movements'!$C:$C,$A19,'Stock Movements'!$B:$B,"Adjustment In"))</f>
      </c>
      <c r="H19" s="16">
        <f>IF($A19="","",SUMIFS('Stock Movements'!$E:$E,'Stock Movements'!$C:$C,$A19,'Stock Movements'!$B:$B,"Usage")+SUMIFS('Stock Movements'!$E:$E,'Stock Movements'!$C:$C,$A19,'Stock Movements'!$B:$B,"Disposal")+SUMIFS('Stock Movements'!$E:$E,'Stock Movements'!$C:$C,$A19,'Stock Movements'!$B:$B,"Adjustment Out"))</f>
      </c>
      <c r="I19" s="16">
        <f>IF($A19="","",$F19+$G19-$H19)</f>
      </c>
      <c r="J19" s="17">
        <f>IF($A19="","",IF($I19&lt;=0,"OUT OF STOCK",IF(AND($E19&lt;&gt;"",$I19&lt;=$E19),"LOW STOCK","OK")))</f>
      </c>
      <c r="L19" s="18">
        <f>IF(OR($A19="",$I19=""),"",$I19*$K19)</f>
      </c>
    </row>
    <row r="20" spans="2:12" x14ac:dyDescent="0.25">
      <c r="G20" s="16">
        <f>IF($A20="","",SUMIFS('Stock Movements'!$E:$E,'Stock Movements'!$C:$C,$A20,'Stock Movements'!$B:$B,"Purchase")+SUMIFS('Stock Movements'!$E:$E,'Stock Movements'!$C:$C,$A20,'Stock Movements'!$B:$B,"Adjustment In"))</f>
      </c>
      <c r="H20" s="16">
        <f>IF($A20="","",SUMIFS('Stock Movements'!$E:$E,'Stock Movements'!$C:$C,$A20,'Stock Movements'!$B:$B,"Usage")+SUMIFS('Stock Movements'!$E:$E,'Stock Movements'!$C:$C,$A20,'Stock Movements'!$B:$B,"Disposal")+SUMIFS('Stock Movements'!$E:$E,'Stock Movements'!$C:$C,$A20,'Stock Movements'!$B:$B,"Adjustment Out"))</f>
      </c>
      <c r="I20" s="16">
        <f>IF($A20="","",$F20+$G20-$H20)</f>
      </c>
      <c r="J20" s="17">
        <f>IF($A20="","",IF($I20&lt;=0,"OUT OF STOCK",IF(AND($E20&lt;&gt;"",$I20&lt;=$E20),"LOW STOCK","OK")))</f>
      </c>
      <c r="L20" s="18">
        <f>IF(OR($A20="",$I20=""),"",$I20*$K20)</f>
      </c>
    </row>
    <row r="21" spans="2:12" x14ac:dyDescent="0.25">
      <c r="G21" s="16">
        <f>IF($A21="","",SUMIFS('Stock Movements'!$E:$E,'Stock Movements'!$C:$C,$A21,'Stock Movements'!$B:$B,"Purchase")+SUMIFS('Stock Movements'!$E:$E,'Stock Movements'!$C:$C,$A21,'Stock Movements'!$B:$B,"Adjustment In"))</f>
      </c>
      <c r="H21" s="16">
        <f>IF($A21="","",SUMIFS('Stock Movements'!$E:$E,'Stock Movements'!$C:$C,$A21,'Stock Movements'!$B:$B,"Usage")+SUMIFS('Stock Movements'!$E:$E,'Stock Movements'!$C:$C,$A21,'Stock Movements'!$B:$B,"Disposal")+SUMIFS('Stock Movements'!$E:$E,'Stock Movements'!$C:$C,$A21,'Stock Movements'!$B:$B,"Adjustment Out"))</f>
      </c>
      <c r="I21" s="16">
        <f>IF($A21="","",$F21+$G21-$H21)</f>
      </c>
      <c r="J21" s="17">
        <f>IF($A21="","",IF($I21&lt;=0,"OUT OF STOCK",IF(AND($E21&lt;&gt;"",$I21&lt;=$E21),"LOW STOCK","OK")))</f>
      </c>
      <c r="L21" s="18">
        <f>IF(OR($A21="",$I21=""),"",$I21*$K21)</f>
      </c>
    </row>
    <row r="22" spans="2:12" x14ac:dyDescent="0.25">
      <c r="G22" s="16">
        <f>IF($A22="","",SUMIFS('Stock Movements'!$E:$E,'Stock Movements'!$C:$C,$A22,'Stock Movements'!$B:$B,"Purchase")+SUMIFS('Stock Movements'!$E:$E,'Stock Movements'!$C:$C,$A22,'Stock Movements'!$B:$B,"Adjustment In"))</f>
      </c>
      <c r="H22" s="16">
        <f>IF($A22="","",SUMIFS('Stock Movements'!$E:$E,'Stock Movements'!$C:$C,$A22,'Stock Movements'!$B:$B,"Usage")+SUMIFS('Stock Movements'!$E:$E,'Stock Movements'!$C:$C,$A22,'Stock Movements'!$B:$B,"Disposal")+SUMIFS('Stock Movements'!$E:$E,'Stock Movements'!$C:$C,$A22,'Stock Movements'!$B:$B,"Adjustment Out"))</f>
      </c>
      <c r="I22" s="16">
        <f>IF($A22="","",$F22+$G22-$H22)</f>
      </c>
      <c r="J22" s="17">
        <f>IF($A22="","",IF($I22&lt;=0,"OUT OF STOCK",IF(AND($E22&lt;&gt;"",$I22&lt;=$E22),"LOW STOCK","OK")))</f>
      </c>
      <c r="L22" s="18">
        <f>IF(OR($A22="",$I22=""),"",$I22*$K22)</f>
      </c>
    </row>
    <row r="23" spans="2:12" x14ac:dyDescent="0.25">
      <c r="G23" s="16">
        <f>IF($A23="","",SUMIFS('Stock Movements'!$E:$E,'Stock Movements'!$C:$C,$A23,'Stock Movements'!$B:$B,"Purchase")+SUMIFS('Stock Movements'!$E:$E,'Stock Movements'!$C:$C,$A23,'Stock Movements'!$B:$B,"Adjustment In"))</f>
      </c>
      <c r="H23" s="16">
        <f>IF($A23="","",SUMIFS('Stock Movements'!$E:$E,'Stock Movements'!$C:$C,$A23,'Stock Movements'!$B:$B,"Usage")+SUMIFS('Stock Movements'!$E:$E,'Stock Movements'!$C:$C,$A23,'Stock Movements'!$B:$B,"Disposal")+SUMIFS('Stock Movements'!$E:$E,'Stock Movements'!$C:$C,$A23,'Stock Movements'!$B:$B,"Adjustment Out"))</f>
      </c>
      <c r="I23" s="16">
        <f>IF($A23="","",$F23+$G23-$H23)</f>
      </c>
      <c r="J23" s="17">
        <f>IF($A23="","",IF($I23&lt;=0,"OUT OF STOCK",IF(AND($E23&lt;&gt;"",$I23&lt;=$E23),"LOW STOCK","OK")))</f>
      </c>
      <c r="L23" s="18">
        <f>IF(OR($A23="",$I23=""),"",$I23*$K23)</f>
      </c>
    </row>
    <row r="24" spans="2:12" x14ac:dyDescent="0.25">
      <c r="G24" s="16">
        <f>IF($A24="","",SUMIFS('Stock Movements'!$E:$E,'Stock Movements'!$C:$C,$A24,'Stock Movements'!$B:$B,"Purchase")+SUMIFS('Stock Movements'!$E:$E,'Stock Movements'!$C:$C,$A24,'Stock Movements'!$B:$B,"Adjustment In"))</f>
      </c>
      <c r="H24" s="16">
        <f>IF($A24="","",SUMIFS('Stock Movements'!$E:$E,'Stock Movements'!$C:$C,$A24,'Stock Movements'!$B:$B,"Usage")+SUMIFS('Stock Movements'!$E:$E,'Stock Movements'!$C:$C,$A24,'Stock Movements'!$B:$B,"Disposal")+SUMIFS('Stock Movements'!$E:$E,'Stock Movements'!$C:$C,$A24,'Stock Movements'!$B:$B,"Adjustment Out"))</f>
      </c>
      <c r="I24" s="16">
        <f>IF($A24="","",$F24+$G24-$H24)</f>
      </c>
      <c r="J24" s="17">
        <f>IF($A24="","",IF($I24&lt;=0,"OUT OF STOCK",IF(AND($E24&lt;&gt;"",$I24&lt;=$E24),"LOW STOCK","OK")))</f>
      </c>
      <c r="L24" s="18">
        <f>IF(OR($A24="",$I24=""),"",$I24*$K24)</f>
      </c>
    </row>
    <row r="25" spans="2:12" x14ac:dyDescent="0.25">
      <c r="G25" s="16">
        <f>IF($A25="","",SUMIFS('Stock Movements'!$E:$E,'Stock Movements'!$C:$C,$A25,'Stock Movements'!$B:$B,"Purchase")+SUMIFS('Stock Movements'!$E:$E,'Stock Movements'!$C:$C,$A25,'Stock Movements'!$B:$B,"Adjustment In"))</f>
      </c>
      <c r="H25" s="16">
        <f>IF($A25="","",SUMIFS('Stock Movements'!$E:$E,'Stock Movements'!$C:$C,$A25,'Stock Movements'!$B:$B,"Usage")+SUMIFS('Stock Movements'!$E:$E,'Stock Movements'!$C:$C,$A25,'Stock Movements'!$B:$B,"Disposal")+SUMIFS('Stock Movements'!$E:$E,'Stock Movements'!$C:$C,$A25,'Stock Movements'!$B:$B,"Adjustment Out"))</f>
      </c>
      <c r="I25" s="16">
        <f>IF($A25="","",$F25+$G25-$H25)</f>
      </c>
      <c r="J25" s="17">
        <f>IF($A25="","",IF($I25&lt;=0,"OUT OF STOCK",IF(AND($E25&lt;&gt;"",$I25&lt;=$E25),"LOW STOCK","OK")))</f>
      </c>
      <c r="L25" s="18">
        <f>IF(OR($A25="",$I25=""),"",$I25*$K25)</f>
      </c>
    </row>
    <row r="26" spans="2:12" x14ac:dyDescent="0.25">
      <c r="G26" s="16">
        <f>IF($A26="","",SUMIFS('Stock Movements'!$E:$E,'Stock Movements'!$C:$C,$A26,'Stock Movements'!$B:$B,"Purchase")+SUMIFS('Stock Movements'!$E:$E,'Stock Movements'!$C:$C,$A26,'Stock Movements'!$B:$B,"Adjustment In"))</f>
      </c>
      <c r="H26" s="16">
        <f>IF($A26="","",SUMIFS('Stock Movements'!$E:$E,'Stock Movements'!$C:$C,$A26,'Stock Movements'!$B:$B,"Usage")+SUMIFS('Stock Movements'!$E:$E,'Stock Movements'!$C:$C,$A26,'Stock Movements'!$B:$B,"Disposal")+SUMIFS('Stock Movements'!$E:$E,'Stock Movements'!$C:$C,$A26,'Stock Movements'!$B:$B,"Adjustment Out"))</f>
      </c>
      <c r="I26" s="16">
        <f>IF($A26="","",$F26+$G26-$H26)</f>
      </c>
      <c r="J26" s="17">
        <f>IF($A26="","",IF($I26&lt;=0,"OUT OF STOCK",IF(AND($E26&lt;&gt;"",$I26&lt;=$E26),"LOW STOCK","OK")))</f>
      </c>
      <c r="L26" s="18">
        <f>IF(OR($A26="",$I26=""),"",$I26*$K26)</f>
      </c>
    </row>
    <row r="27" spans="2:12" x14ac:dyDescent="0.25">
      <c r="G27" s="16">
        <f>IF($A27="","",SUMIFS('Stock Movements'!$E:$E,'Stock Movements'!$C:$C,$A27,'Stock Movements'!$B:$B,"Purchase")+SUMIFS('Stock Movements'!$E:$E,'Stock Movements'!$C:$C,$A27,'Stock Movements'!$B:$B,"Adjustment In"))</f>
      </c>
      <c r="H27" s="16">
        <f>IF($A27="","",SUMIFS('Stock Movements'!$E:$E,'Stock Movements'!$C:$C,$A27,'Stock Movements'!$B:$B,"Usage")+SUMIFS('Stock Movements'!$E:$E,'Stock Movements'!$C:$C,$A27,'Stock Movements'!$B:$B,"Disposal")+SUMIFS('Stock Movements'!$E:$E,'Stock Movements'!$C:$C,$A27,'Stock Movements'!$B:$B,"Adjustment Out"))</f>
      </c>
      <c r="I27" s="16">
        <f>IF($A27="","",$F27+$G27-$H27)</f>
      </c>
      <c r="J27" s="17">
        <f>IF($A27="","",IF($I27&lt;=0,"OUT OF STOCK",IF(AND($E27&lt;&gt;"",$I27&lt;=$E27),"LOW STOCK","OK")))</f>
      </c>
      <c r="L27" s="18">
        <f>IF(OR($A27="",$I27=""),"",$I27*$K27)</f>
      </c>
    </row>
    <row r="28" spans="2:12" x14ac:dyDescent="0.25">
      <c r="G28" s="16">
        <f>IF($A28="","",SUMIFS('Stock Movements'!$E:$E,'Stock Movements'!$C:$C,$A28,'Stock Movements'!$B:$B,"Purchase")+SUMIFS('Stock Movements'!$E:$E,'Stock Movements'!$C:$C,$A28,'Stock Movements'!$B:$B,"Adjustment In"))</f>
      </c>
      <c r="H28" s="16">
        <f>IF($A28="","",SUMIFS('Stock Movements'!$E:$E,'Stock Movements'!$C:$C,$A28,'Stock Movements'!$B:$B,"Usage")+SUMIFS('Stock Movements'!$E:$E,'Stock Movements'!$C:$C,$A28,'Stock Movements'!$B:$B,"Disposal")+SUMIFS('Stock Movements'!$E:$E,'Stock Movements'!$C:$C,$A28,'Stock Movements'!$B:$B,"Adjustment Out"))</f>
      </c>
      <c r="I28" s="16">
        <f>IF($A28="","",$F28+$G28-$H28)</f>
      </c>
      <c r="J28" s="17">
        <f>IF($A28="","",IF($I28&lt;=0,"OUT OF STOCK",IF(AND($E28&lt;&gt;"",$I28&lt;=$E28),"LOW STOCK","OK")))</f>
      </c>
      <c r="L28" s="18">
        <f>IF(OR($A28="",$I28=""),"",$I28*$K28)</f>
      </c>
    </row>
    <row r="29" spans="2:12" x14ac:dyDescent="0.25">
      <c r="G29" s="16">
        <f>IF($A29="","",SUMIFS('Stock Movements'!$E:$E,'Stock Movements'!$C:$C,$A29,'Stock Movements'!$B:$B,"Purchase")+SUMIFS('Stock Movements'!$E:$E,'Stock Movements'!$C:$C,$A29,'Stock Movements'!$B:$B,"Adjustment In"))</f>
      </c>
      <c r="H29" s="16">
        <f>IF($A29="","",SUMIFS('Stock Movements'!$E:$E,'Stock Movements'!$C:$C,$A29,'Stock Movements'!$B:$B,"Usage")+SUMIFS('Stock Movements'!$E:$E,'Stock Movements'!$C:$C,$A29,'Stock Movements'!$B:$B,"Disposal")+SUMIFS('Stock Movements'!$E:$E,'Stock Movements'!$C:$C,$A29,'Stock Movements'!$B:$B,"Adjustment Out"))</f>
      </c>
      <c r="I29" s="16">
        <f>IF($A29="","",$F29+$G29-$H29)</f>
      </c>
      <c r="J29" s="17">
        <f>IF($A29="","",IF($I29&lt;=0,"OUT OF STOCK",IF(AND($E29&lt;&gt;"",$I29&lt;=$E29),"LOW STOCK","OK")))</f>
      </c>
      <c r="L29" s="18">
        <f>IF(OR($A29="",$I29=""),"",$I29*$K29)</f>
      </c>
    </row>
    <row r="30" spans="2:12" x14ac:dyDescent="0.25">
      <c r="G30" s="16">
        <f>IF($A30="","",SUMIFS('Stock Movements'!$E:$E,'Stock Movements'!$C:$C,$A30,'Stock Movements'!$B:$B,"Purchase")+SUMIFS('Stock Movements'!$E:$E,'Stock Movements'!$C:$C,$A30,'Stock Movements'!$B:$B,"Adjustment In"))</f>
      </c>
      <c r="H30" s="16">
        <f>IF($A30="","",SUMIFS('Stock Movements'!$E:$E,'Stock Movements'!$C:$C,$A30,'Stock Movements'!$B:$B,"Usage")+SUMIFS('Stock Movements'!$E:$E,'Stock Movements'!$C:$C,$A30,'Stock Movements'!$B:$B,"Disposal")+SUMIFS('Stock Movements'!$E:$E,'Stock Movements'!$C:$C,$A30,'Stock Movements'!$B:$B,"Adjustment Out"))</f>
      </c>
      <c r="I30" s="16">
        <f>IF($A30="","",$F30+$G30-$H30)</f>
      </c>
      <c r="J30" s="17">
        <f>IF($A30="","",IF($I30&lt;=0,"OUT OF STOCK",IF(AND($E30&lt;&gt;"",$I30&lt;=$E30),"LOW STOCK","OK")))</f>
      </c>
      <c r="L30" s="18">
        <f>IF(OR($A30="",$I30=""),"",$I30*$K30)</f>
      </c>
    </row>
    <row r="31" spans="2:12" x14ac:dyDescent="0.25">
      <c r="G31" s="16">
        <f>IF($A31="","",SUMIFS('Stock Movements'!$E:$E,'Stock Movements'!$C:$C,$A31,'Stock Movements'!$B:$B,"Purchase")+SUMIFS('Stock Movements'!$E:$E,'Stock Movements'!$C:$C,$A31,'Stock Movements'!$B:$B,"Adjustment In"))</f>
      </c>
      <c r="H31" s="16">
        <f>IF($A31="","",SUMIFS('Stock Movements'!$E:$E,'Stock Movements'!$C:$C,$A31,'Stock Movements'!$B:$B,"Usage")+SUMIFS('Stock Movements'!$E:$E,'Stock Movements'!$C:$C,$A31,'Stock Movements'!$B:$B,"Disposal")+SUMIFS('Stock Movements'!$E:$E,'Stock Movements'!$C:$C,$A31,'Stock Movements'!$B:$B,"Adjustment Out"))</f>
      </c>
      <c r="I31" s="16">
        <f>IF($A31="","",$F31+$G31-$H31)</f>
      </c>
      <c r="J31" s="17">
        <f>IF($A31="","",IF($I31&lt;=0,"OUT OF STOCK",IF(AND($E31&lt;&gt;"",$I31&lt;=$E31),"LOW STOCK","OK")))</f>
      </c>
      <c r="L31" s="18">
        <f>IF(OR($A31="",$I31=""),"",$I31*$K31)</f>
      </c>
    </row>
    <row r="32" spans="2:12" x14ac:dyDescent="0.25">
      <c r="G32" s="16">
        <f>IF($A32="","",SUMIFS('Stock Movements'!$E:$E,'Stock Movements'!$C:$C,$A32,'Stock Movements'!$B:$B,"Purchase")+SUMIFS('Stock Movements'!$E:$E,'Stock Movements'!$C:$C,$A32,'Stock Movements'!$B:$B,"Adjustment In"))</f>
      </c>
      <c r="H32" s="16">
        <f>IF($A32="","",SUMIFS('Stock Movements'!$E:$E,'Stock Movements'!$C:$C,$A32,'Stock Movements'!$B:$B,"Usage")+SUMIFS('Stock Movements'!$E:$E,'Stock Movements'!$C:$C,$A32,'Stock Movements'!$B:$B,"Disposal")+SUMIFS('Stock Movements'!$E:$E,'Stock Movements'!$C:$C,$A32,'Stock Movements'!$B:$B,"Adjustment Out"))</f>
      </c>
      <c r="I32" s="16">
        <f>IF($A32="","",$F32+$G32-$H32)</f>
      </c>
      <c r="J32" s="17">
        <f>IF($A32="","",IF($I32&lt;=0,"OUT OF STOCK",IF(AND($E32&lt;&gt;"",$I32&lt;=$E32),"LOW STOCK","OK")))</f>
      </c>
      <c r="L32" s="18">
        <f>IF(OR($A32="",$I32=""),"",$I32*$K32)</f>
      </c>
    </row>
    <row r="33" spans="2:12" x14ac:dyDescent="0.25">
      <c r="G33" s="16">
        <f>IF($A33="","",SUMIFS('Stock Movements'!$E:$E,'Stock Movements'!$C:$C,$A33,'Stock Movements'!$B:$B,"Purchase")+SUMIFS('Stock Movements'!$E:$E,'Stock Movements'!$C:$C,$A33,'Stock Movements'!$B:$B,"Adjustment In"))</f>
      </c>
      <c r="H33" s="16">
        <f>IF($A33="","",SUMIFS('Stock Movements'!$E:$E,'Stock Movements'!$C:$C,$A33,'Stock Movements'!$B:$B,"Usage")+SUMIFS('Stock Movements'!$E:$E,'Stock Movements'!$C:$C,$A33,'Stock Movements'!$B:$B,"Disposal")+SUMIFS('Stock Movements'!$E:$E,'Stock Movements'!$C:$C,$A33,'Stock Movements'!$B:$B,"Adjustment Out"))</f>
      </c>
      <c r="I33" s="16">
        <f>IF($A33="","",$F33+$G33-$H33)</f>
      </c>
      <c r="J33" s="17">
        <f>IF($A33="","",IF($I33&lt;=0,"OUT OF STOCK",IF(AND($E33&lt;&gt;"",$I33&lt;=$E33),"LOW STOCK","OK")))</f>
      </c>
      <c r="L33" s="18">
        <f>IF(OR($A33="",$I33=""),"",$I33*$K33)</f>
      </c>
    </row>
    <row r="34" spans="2:12" x14ac:dyDescent="0.25">
      <c r="G34" s="16">
        <f>IF($A34="","",SUMIFS('Stock Movements'!$E:$E,'Stock Movements'!$C:$C,$A34,'Stock Movements'!$B:$B,"Purchase")+SUMIFS('Stock Movements'!$E:$E,'Stock Movements'!$C:$C,$A34,'Stock Movements'!$B:$B,"Adjustment In"))</f>
      </c>
      <c r="H34" s="16">
        <f>IF($A34="","",SUMIFS('Stock Movements'!$E:$E,'Stock Movements'!$C:$C,$A34,'Stock Movements'!$B:$B,"Usage")+SUMIFS('Stock Movements'!$E:$E,'Stock Movements'!$C:$C,$A34,'Stock Movements'!$B:$B,"Disposal")+SUMIFS('Stock Movements'!$E:$E,'Stock Movements'!$C:$C,$A34,'Stock Movements'!$B:$B,"Adjustment Out"))</f>
      </c>
      <c r="I34" s="16">
        <f>IF($A34="","",$F34+$G34-$H34)</f>
      </c>
      <c r="J34" s="17">
        <f>IF($A34="","",IF($I34&lt;=0,"OUT OF STOCK",IF(AND($E34&lt;&gt;"",$I34&lt;=$E34),"LOW STOCK","OK")))</f>
      </c>
      <c r="L34" s="18">
        <f>IF(OR($A34="",$I34=""),"",$I34*$K34)</f>
      </c>
    </row>
    <row r="35" spans="2:12" x14ac:dyDescent="0.25">
      <c r="G35" s="16">
        <f>IF($A35="","",SUMIFS('Stock Movements'!$E:$E,'Stock Movements'!$C:$C,$A35,'Stock Movements'!$B:$B,"Purchase")+SUMIFS('Stock Movements'!$E:$E,'Stock Movements'!$C:$C,$A35,'Stock Movements'!$B:$B,"Adjustment In"))</f>
      </c>
      <c r="H35" s="16">
        <f>IF($A35="","",SUMIFS('Stock Movements'!$E:$E,'Stock Movements'!$C:$C,$A35,'Stock Movements'!$B:$B,"Usage")+SUMIFS('Stock Movements'!$E:$E,'Stock Movements'!$C:$C,$A35,'Stock Movements'!$B:$B,"Disposal")+SUMIFS('Stock Movements'!$E:$E,'Stock Movements'!$C:$C,$A35,'Stock Movements'!$B:$B,"Adjustment Out"))</f>
      </c>
      <c r="I35" s="16">
        <f>IF($A35="","",$F35+$G35-$H35)</f>
      </c>
      <c r="J35" s="17">
        <f>IF($A35="","",IF($I35&lt;=0,"OUT OF STOCK",IF(AND($E35&lt;&gt;"",$I35&lt;=$E35),"LOW STOCK","OK")))</f>
      </c>
      <c r="L35" s="18">
        <f>IF(OR($A35="",$I35=""),"",$I35*$K35)</f>
      </c>
    </row>
    <row r="36" spans="2:12" x14ac:dyDescent="0.25">
      <c r="G36" s="16">
        <f>IF($A36="","",SUMIFS('Stock Movements'!$E:$E,'Stock Movements'!$C:$C,$A36,'Stock Movements'!$B:$B,"Purchase")+SUMIFS('Stock Movements'!$E:$E,'Stock Movements'!$C:$C,$A36,'Stock Movements'!$B:$B,"Adjustment In"))</f>
      </c>
      <c r="H36" s="16">
        <f>IF($A36="","",SUMIFS('Stock Movements'!$E:$E,'Stock Movements'!$C:$C,$A36,'Stock Movements'!$B:$B,"Usage")+SUMIFS('Stock Movements'!$E:$E,'Stock Movements'!$C:$C,$A36,'Stock Movements'!$B:$B,"Disposal")+SUMIFS('Stock Movements'!$E:$E,'Stock Movements'!$C:$C,$A36,'Stock Movements'!$B:$B,"Adjustment Out"))</f>
      </c>
      <c r="I36" s="16">
        <f>IF($A36="","",$F36+$G36-$H36)</f>
      </c>
      <c r="J36" s="17">
        <f>IF($A36="","",IF($I36&lt;=0,"OUT OF STOCK",IF(AND($E36&lt;&gt;"",$I36&lt;=$E36),"LOW STOCK","OK")))</f>
      </c>
      <c r="L36" s="18">
        <f>IF(OR($A36="",$I36=""),"",$I36*$K36)</f>
      </c>
    </row>
    <row r="37" spans="2:12" x14ac:dyDescent="0.25">
      <c r="G37" s="16">
        <f>IF($A37="","",SUMIFS('Stock Movements'!$E:$E,'Stock Movements'!$C:$C,$A37,'Stock Movements'!$B:$B,"Purchase")+SUMIFS('Stock Movements'!$E:$E,'Stock Movements'!$C:$C,$A37,'Stock Movements'!$B:$B,"Adjustment In"))</f>
      </c>
      <c r="H37" s="16">
        <f>IF($A37="","",SUMIFS('Stock Movements'!$E:$E,'Stock Movements'!$C:$C,$A37,'Stock Movements'!$B:$B,"Usage")+SUMIFS('Stock Movements'!$E:$E,'Stock Movements'!$C:$C,$A37,'Stock Movements'!$B:$B,"Disposal")+SUMIFS('Stock Movements'!$E:$E,'Stock Movements'!$C:$C,$A37,'Stock Movements'!$B:$B,"Adjustment Out"))</f>
      </c>
      <c r="I37" s="16">
        <f>IF($A37="","",$F37+$G37-$H37)</f>
      </c>
      <c r="J37" s="17">
        <f>IF($A37="","",IF($I37&lt;=0,"OUT OF STOCK",IF(AND($E37&lt;&gt;"",$I37&lt;=$E37),"LOW STOCK","OK")))</f>
      </c>
      <c r="L37" s="18">
        <f>IF(OR($A37="",$I37=""),"",$I37*$K37)</f>
      </c>
    </row>
    <row r="38" spans="2:12" x14ac:dyDescent="0.25">
      <c r="G38" s="16">
        <f>IF($A38="","",SUMIFS('Stock Movements'!$E:$E,'Stock Movements'!$C:$C,$A38,'Stock Movements'!$B:$B,"Purchase")+SUMIFS('Stock Movements'!$E:$E,'Stock Movements'!$C:$C,$A38,'Stock Movements'!$B:$B,"Adjustment In"))</f>
      </c>
      <c r="H38" s="16">
        <f>IF($A38="","",SUMIFS('Stock Movements'!$E:$E,'Stock Movements'!$C:$C,$A38,'Stock Movements'!$B:$B,"Usage")+SUMIFS('Stock Movements'!$E:$E,'Stock Movements'!$C:$C,$A38,'Stock Movements'!$B:$B,"Disposal")+SUMIFS('Stock Movements'!$E:$E,'Stock Movements'!$C:$C,$A38,'Stock Movements'!$B:$B,"Adjustment Out"))</f>
      </c>
      <c r="I38" s="16">
        <f>IF($A38="","",$F38+$G38-$H38)</f>
      </c>
      <c r="J38" s="17">
        <f>IF($A38="","",IF($I38&lt;=0,"OUT OF STOCK",IF(AND($E38&lt;&gt;"",$I38&lt;=$E38),"LOW STOCK","OK")))</f>
      </c>
      <c r="L38" s="18">
        <f>IF(OR($A38="",$I38=""),"",$I38*$K38)</f>
      </c>
    </row>
    <row r="39" spans="2:12" x14ac:dyDescent="0.25">
      <c r="G39" s="16">
        <f>IF($A39="","",SUMIFS('Stock Movements'!$E:$E,'Stock Movements'!$C:$C,$A39,'Stock Movements'!$B:$B,"Purchase")+SUMIFS('Stock Movements'!$E:$E,'Stock Movements'!$C:$C,$A39,'Stock Movements'!$B:$B,"Adjustment In"))</f>
      </c>
      <c r="H39" s="16">
        <f>IF($A39="","",SUMIFS('Stock Movements'!$E:$E,'Stock Movements'!$C:$C,$A39,'Stock Movements'!$B:$B,"Usage")+SUMIFS('Stock Movements'!$E:$E,'Stock Movements'!$C:$C,$A39,'Stock Movements'!$B:$B,"Disposal")+SUMIFS('Stock Movements'!$E:$E,'Stock Movements'!$C:$C,$A39,'Stock Movements'!$B:$B,"Adjustment Out"))</f>
      </c>
      <c r="I39" s="16">
        <f>IF($A39="","",$F39+$G39-$H39)</f>
      </c>
      <c r="J39" s="17">
        <f>IF($A39="","",IF($I39&lt;=0,"OUT OF STOCK",IF(AND($E39&lt;&gt;"",$I39&lt;=$E39),"LOW STOCK","OK")))</f>
      </c>
      <c r="L39" s="18">
        <f>IF(OR($A39="",$I39=""),"",$I39*$K39)</f>
      </c>
    </row>
    <row r="40" spans="2:12" x14ac:dyDescent="0.25">
      <c r="G40" s="16">
        <f>IF($A40="","",SUMIFS('Stock Movements'!$E:$E,'Stock Movements'!$C:$C,$A40,'Stock Movements'!$B:$B,"Purchase")+SUMIFS('Stock Movements'!$E:$E,'Stock Movements'!$C:$C,$A40,'Stock Movements'!$B:$B,"Adjustment In"))</f>
      </c>
      <c r="H40" s="16">
        <f>IF($A40="","",SUMIFS('Stock Movements'!$E:$E,'Stock Movements'!$C:$C,$A40,'Stock Movements'!$B:$B,"Usage")+SUMIFS('Stock Movements'!$E:$E,'Stock Movements'!$C:$C,$A40,'Stock Movements'!$B:$B,"Disposal")+SUMIFS('Stock Movements'!$E:$E,'Stock Movements'!$C:$C,$A40,'Stock Movements'!$B:$B,"Adjustment Out"))</f>
      </c>
      <c r="I40" s="16">
        <f>IF($A40="","",$F40+$G40-$H40)</f>
      </c>
      <c r="J40" s="17">
        <f>IF($A40="","",IF($I40&lt;=0,"OUT OF STOCK",IF(AND($E40&lt;&gt;"",$I40&lt;=$E40),"LOW STOCK","OK")))</f>
      </c>
      <c r="L40" s="18">
        <f>IF(OR($A40="",$I40=""),"",$I40*$K40)</f>
      </c>
    </row>
    <row r="41" spans="2:12" x14ac:dyDescent="0.25">
      <c r="G41" s="16">
        <f>IF($A41="","",SUMIFS('Stock Movements'!$E:$E,'Stock Movements'!$C:$C,$A41,'Stock Movements'!$B:$B,"Purchase")+SUMIFS('Stock Movements'!$E:$E,'Stock Movements'!$C:$C,$A41,'Stock Movements'!$B:$B,"Adjustment In"))</f>
      </c>
      <c r="H41" s="16">
        <f>IF($A41="","",SUMIFS('Stock Movements'!$E:$E,'Stock Movements'!$C:$C,$A41,'Stock Movements'!$B:$B,"Usage")+SUMIFS('Stock Movements'!$E:$E,'Stock Movements'!$C:$C,$A41,'Stock Movements'!$B:$B,"Disposal")+SUMIFS('Stock Movements'!$E:$E,'Stock Movements'!$C:$C,$A41,'Stock Movements'!$B:$B,"Adjustment Out"))</f>
      </c>
      <c r="I41" s="16">
        <f>IF($A41="","",$F41+$G41-$H41)</f>
      </c>
      <c r="J41" s="17">
        <f>IF($A41="","",IF($I41&lt;=0,"OUT OF STOCK",IF(AND($E41&lt;&gt;"",$I41&lt;=$E41),"LOW STOCK","OK")))</f>
      </c>
      <c r="L41" s="18">
        <f>IF(OR($A41="",$I41=""),"",$I41*$K41)</f>
      </c>
    </row>
    <row r="42" spans="2:12" x14ac:dyDescent="0.25">
      <c r="G42" s="16">
        <f>IF($A42="","",SUMIFS('Stock Movements'!$E:$E,'Stock Movements'!$C:$C,$A42,'Stock Movements'!$B:$B,"Purchase")+SUMIFS('Stock Movements'!$E:$E,'Stock Movements'!$C:$C,$A42,'Stock Movements'!$B:$B,"Adjustment In"))</f>
      </c>
      <c r="H42" s="16">
        <f>IF($A42="","",SUMIFS('Stock Movements'!$E:$E,'Stock Movements'!$C:$C,$A42,'Stock Movements'!$B:$B,"Usage")+SUMIFS('Stock Movements'!$E:$E,'Stock Movements'!$C:$C,$A42,'Stock Movements'!$B:$B,"Disposal")+SUMIFS('Stock Movements'!$E:$E,'Stock Movements'!$C:$C,$A42,'Stock Movements'!$B:$B,"Adjustment Out"))</f>
      </c>
      <c r="I42" s="16">
        <f>IF($A42="","",$F42+$G42-$H42)</f>
      </c>
      <c r="J42" s="17">
        <f>IF($A42="","",IF($I42&lt;=0,"OUT OF STOCK",IF(AND($E42&lt;&gt;"",$I42&lt;=$E42),"LOW STOCK","OK")))</f>
      </c>
      <c r="L42" s="18">
        <f>IF(OR($A42="",$I42=""),"",$I42*$K42)</f>
      </c>
    </row>
    <row r="43" spans="2:12" x14ac:dyDescent="0.25">
      <c r="G43" s="16">
        <f>IF($A43="","",SUMIFS('Stock Movements'!$E:$E,'Stock Movements'!$C:$C,$A43,'Stock Movements'!$B:$B,"Purchase")+SUMIFS('Stock Movements'!$E:$E,'Stock Movements'!$C:$C,$A43,'Stock Movements'!$B:$B,"Adjustment In"))</f>
      </c>
      <c r="H43" s="16">
        <f>IF($A43="","",SUMIFS('Stock Movements'!$E:$E,'Stock Movements'!$C:$C,$A43,'Stock Movements'!$B:$B,"Usage")+SUMIFS('Stock Movements'!$E:$E,'Stock Movements'!$C:$C,$A43,'Stock Movements'!$B:$B,"Disposal")+SUMIFS('Stock Movements'!$E:$E,'Stock Movements'!$C:$C,$A43,'Stock Movements'!$B:$B,"Adjustment Out"))</f>
      </c>
      <c r="I43" s="16">
        <f>IF($A43="","",$F43+$G43-$H43)</f>
      </c>
      <c r="J43" s="17">
        <f>IF($A43="","",IF($I43&lt;=0,"OUT OF STOCK",IF(AND($E43&lt;&gt;"",$I43&lt;=$E43),"LOW STOCK","OK")))</f>
      </c>
      <c r="L43" s="18">
        <f>IF(OR($A43="",$I43=""),"",$I43*$K43)</f>
      </c>
    </row>
    <row r="44" spans="2:12" x14ac:dyDescent="0.25">
      <c r="G44" s="16">
        <f>IF($A44="","",SUMIFS('Stock Movements'!$E:$E,'Stock Movements'!$C:$C,$A44,'Stock Movements'!$B:$B,"Purchase")+SUMIFS('Stock Movements'!$E:$E,'Stock Movements'!$C:$C,$A44,'Stock Movements'!$B:$B,"Adjustment In"))</f>
      </c>
      <c r="H44" s="16">
        <f>IF($A44="","",SUMIFS('Stock Movements'!$E:$E,'Stock Movements'!$C:$C,$A44,'Stock Movements'!$B:$B,"Usage")+SUMIFS('Stock Movements'!$E:$E,'Stock Movements'!$C:$C,$A44,'Stock Movements'!$B:$B,"Disposal")+SUMIFS('Stock Movements'!$E:$E,'Stock Movements'!$C:$C,$A44,'Stock Movements'!$B:$B,"Adjustment Out"))</f>
      </c>
      <c r="I44" s="16">
        <f>IF($A44="","",$F44+$G44-$H44)</f>
      </c>
      <c r="J44" s="17">
        <f>IF($A44="","",IF($I44&lt;=0,"OUT OF STOCK",IF(AND($E44&lt;&gt;"",$I44&lt;=$E44),"LOW STOCK","OK")))</f>
      </c>
      <c r="L44" s="18">
        <f>IF(OR($A44="",$I44=""),"",$I44*$K44)</f>
      </c>
    </row>
    <row r="45" spans="2:12" x14ac:dyDescent="0.25">
      <c r="G45" s="16">
        <f>IF($A45="","",SUMIFS('Stock Movements'!$E:$E,'Stock Movements'!$C:$C,$A45,'Stock Movements'!$B:$B,"Purchase")+SUMIFS('Stock Movements'!$E:$E,'Stock Movements'!$C:$C,$A45,'Stock Movements'!$B:$B,"Adjustment In"))</f>
      </c>
      <c r="H45" s="16">
        <f>IF($A45="","",SUMIFS('Stock Movements'!$E:$E,'Stock Movements'!$C:$C,$A45,'Stock Movements'!$B:$B,"Usage")+SUMIFS('Stock Movements'!$E:$E,'Stock Movements'!$C:$C,$A45,'Stock Movements'!$B:$B,"Disposal")+SUMIFS('Stock Movements'!$E:$E,'Stock Movements'!$C:$C,$A45,'Stock Movements'!$B:$B,"Adjustment Out"))</f>
      </c>
      <c r="I45" s="16">
        <f>IF($A45="","",$F45+$G45-$H45)</f>
      </c>
      <c r="J45" s="17">
        <f>IF($A45="","",IF($I45&lt;=0,"OUT OF STOCK",IF(AND($E45&lt;&gt;"",$I45&lt;=$E45),"LOW STOCK","OK")))</f>
      </c>
      <c r="L45" s="18">
        <f>IF(OR($A45="",$I45=""),"",$I45*$K45)</f>
      </c>
    </row>
    <row r="46" spans="2:12" x14ac:dyDescent="0.25">
      <c r="G46" s="16">
        <f>IF($A46="","",SUMIFS('Stock Movements'!$E:$E,'Stock Movements'!$C:$C,$A46,'Stock Movements'!$B:$B,"Purchase")+SUMIFS('Stock Movements'!$E:$E,'Stock Movements'!$C:$C,$A46,'Stock Movements'!$B:$B,"Adjustment In"))</f>
      </c>
      <c r="H46" s="16">
        <f>IF($A46="","",SUMIFS('Stock Movements'!$E:$E,'Stock Movements'!$C:$C,$A46,'Stock Movements'!$B:$B,"Usage")+SUMIFS('Stock Movements'!$E:$E,'Stock Movements'!$C:$C,$A46,'Stock Movements'!$B:$B,"Disposal")+SUMIFS('Stock Movements'!$E:$E,'Stock Movements'!$C:$C,$A46,'Stock Movements'!$B:$B,"Adjustment Out"))</f>
      </c>
      <c r="I46" s="16">
        <f>IF($A46="","",$F46+$G46-$H46)</f>
      </c>
      <c r="J46" s="17">
        <f>IF($A46="","",IF($I46&lt;=0,"OUT OF STOCK",IF(AND($E46&lt;&gt;"",$I46&lt;=$E46),"LOW STOCK","OK")))</f>
      </c>
      <c r="L46" s="18">
        <f>IF(OR($A46="",$I46=""),"",$I46*$K46)</f>
      </c>
    </row>
    <row r="47" spans="2:12" x14ac:dyDescent="0.25">
      <c r="G47" s="16">
        <f>IF($A47="","",SUMIFS('Stock Movements'!$E:$E,'Stock Movements'!$C:$C,$A47,'Stock Movements'!$B:$B,"Purchase")+SUMIFS('Stock Movements'!$E:$E,'Stock Movements'!$C:$C,$A47,'Stock Movements'!$B:$B,"Adjustment In"))</f>
      </c>
      <c r="H47" s="16">
        <f>IF($A47="","",SUMIFS('Stock Movements'!$E:$E,'Stock Movements'!$C:$C,$A47,'Stock Movements'!$B:$B,"Usage")+SUMIFS('Stock Movements'!$E:$E,'Stock Movements'!$C:$C,$A47,'Stock Movements'!$B:$B,"Disposal")+SUMIFS('Stock Movements'!$E:$E,'Stock Movements'!$C:$C,$A47,'Stock Movements'!$B:$B,"Adjustment Out"))</f>
      </c>
      <c r="I47" s="16">
        <f>IF($A47="","",$F47+$G47-$H47)</f>
      </c>
      <c r="J47" s="17">
        <f>IF($A47="","",IF($I47&lt;=0,"OUT OF STOCK",IF(AND($E47&lt;&gt;"",$I47&lt;=$E47),"LOW STOCK","OK")))</f>
      </c>
      <c r="L47" s="18">
        <f>IF(OR($A47="",$I47=""),"",$I47*$K47)</f>
      </c>
    </row>
    <row r="48" spans="2:12" x14ac:dyDescent="0.25">
      <c r="G48" s="16">
        <f>IF($A48="","",SUMIFS('Stock Movements'!$E:$E,'Stock Movements'!$C:$C,$A48,'Stock Movements'!$B:$B,"Purchase")+SUMIFS('Stock Movements'!$E:$E,'Stock Movements'!$C:$C,$A48,'Stock Movements'!$B:$B,"Adjustment In"))</f>
      </c>
      <c r="H48" s="16">
        <f>IF($A48="","",SUMIFS('Stock Movements'!$E:$E,'Stock Movements'!$C:$C,$A48,'Stock Movements'!$B:$B,"Usage")+SUMIFS('Stock Movements'!$E:$E,'Stock Movements'!$C:$C,$A48,'Stock Movements'!$B:$B,"Disposal")+SUMIFS('Stock Movements'!$E:$E,'Stock Movements'!$C:$C,$A48,'Stock Movements'!$B:$B,"Adjustment Out"))</f>
      </c>
      <c r="I48" s="16">
        <f>IF($A48="","",$F48+$G48-$H48)</f>
      </c>
      <c r="J48" s="17">
        <f>IF($A48="","",IF($I48&lt;=0,"OUT OF STOCK",IF(AND($E48&lt;&gt;"",$I48&lt;=$E48),"LOW STOCK","OK")))</f>
      </c>
      <c r="L48" s="18">
        <f>IF(OR($A48="",$I48=""),"",$I48*$K48)</f>
      </c>
    </row>
    <row r="49" spans="2:12" x14ac:dyDescent="0.25">
      <c r="G49" s="16">
        <f>IF($A49="","",SUMIFS('Stock Movements'!$E:$E,'Stock Movements'!$C:$C,$A49,'Stock Movements'!$B:$B,"Purchase")+SUMIFS('Stock Movements'!$E:$E,'Stock Movements'!$C:$C,$A49,'Stock Movements'!$B:$B,"Adjustment In"))</f>
      </c>
      <c r="H49" s="16">
        <f>IF($A49="","",SUMIFS('Stock Movements'!$E:$E,'Stock Movements'!$C:$C,$A49,'Stock Movements'!$B:$B,"Usage")+SUMIFS('Stock Movements'!$E:$E,'Stock Movements'!$C:$C,$A49,'Stock Movements'!$B:$B,"Disposal")+SUMIFS('Stock Movements'!$E:$E,'Stock Movements'!$C:$C,$A49,'Stock Movements'!$B:$B,"Adjustment Out"))</f>
      </c>
      <c r="I49" s="16">
        <f>IF($A49="","",$F49+$G49-$H49)</f>
      </c>
      <c r="J49" s="17">
        <f>IF($A49="","",IF($I49&lt;=0,"OUT OF STOCK",IF(AND($E49&lt;&gt;"",$I49&lt;=$E49),"LOW STOCK","OK")))</f>
      </c>
      <c r="L49" s="18">
        <f>IF(OR($A49="",$I49=""),"",$I49*$K49)</f>
      </c>
    </row>
    <row r="50" spans="2:12" x14ac:dyDescent="0.25">
      <c r="G50" s="16">
        <f>IF($A50="","",SUMIFS('Stock Movements'!$E:$E,'Stock Movements'!$C:$C,$A50,'Stock Movements'!$B:$B,"Purchase")+SUMIFS('Stock Movements'!$E:$E,'Stock Movements'!$C:$C,$A50,'Stock Movements'!$B:$B,"Adjustment In"))</f>
      </c>
      <c r="H50" s="16">
        <f>IF($A50="","",SUMIFS('Stock Movements'!$E:$E,'Stock Movements'!$C:$C,$A50,'Stock Movements'!$B:$B,"Usage")+SUMIFS('Stock Movements'!$E:$E,'Stock Movements'!$C:$C,$A50,'Stock Movements'!$B:$B,"Disposal")+SUMIFS('Stock Movements'!$E:$E,'Stock Movements'!$C:$C,$A50,'Stock Movements'!$B:$B,"Adjustment Out"))</f>
      </c>
      <c r="I50" s="16">
        <f>IF($A50="","",$F50+$G50-$H50)</f>
      </c>
      <c r="J50" s="17">
        <f>IF($A50="","",IF($I50&lt;=0,"OUT OF STOCK",IF(AND($E50&lt;&gt;"",$I50&lt;=$E50),"LOW STOCK","OK")))</f>
      </c>
      <c r="L50" s="18">
        <f>IF(OR($A50="",$I50=""),"",$I50*$K50)</f>
      </c>
    </row>
    <row r="51" spans="2:12" x14ac:dyDescent="0.25">
      <c r="G51" s="16">
        <f>IF($A51="","",SUMIFS('Stock Movements'!$E:$E,'Stock Movements'!$C:$C,$A51,'Stock Movements'!$B:$B,"Purchase")+SUMIFS('Stock Movements'!$E:$E,'Stock Movements'!$C:$C,$A51,'Stock Movements'!$B:$B,"Adjustment In"))</f>
      </c>
      <c r="H51" s="16">
        <f>IF($A51="","",SUMIFS('Stock Movements'!$E:$E,'Stock Movements'!$C:$C,$A51,'Stock Movements'!$B:$B,"Usage")+SUMIFS('Stock Movements'!$E:$E,'Stock Movements'!$C:$C,$A51,'Stock Movements'!$B:$B,"Disposal")+SUMIFS('Stock Movements'!$E:$E,'Stock Movements'!$C:$C,$A51,'Stock Movements'!$B:$B,"Adjustment Out"))</f>
      </c>
      <c r="I51" s="16">
        <f>IF($A51="","",$F51+$G51-$H51)</f>
      </c>
      <c r="J51" s="17">
        <f>IF($A51="","",IF($I51&lt;=0,"OUT OF STOCK",IF(AND($E51&lt;&gt;"",$I51&lt;=$E51),"LOW STOCK","OK")))</f>
      </c>
      <c r="L51" s="18">
        <f>IF(OR($A51="",$I51=""),"",$I51*$K51)</f>
      </c>
    </row>
    <row r="52" spans="2:12" x14ac:dyDescent="0.25">
      <c r="G52" s="16">
        <f>IF($A52="","",SUMIFS('Stock Movements'!$E:$E,'Stock Movements'!$C:$C,$A52,'Stock Movements'!$B:$B,"Purchase")+SUMIFS('Stock Movements'!$E:$E,'Stock Movements'!$C:$C,$A52,'Stock Movements'!$B:$B,"Adjustment In"))</f>
      </c>
      <c r="H52" s="16">
        <f>IF($A52="","",SUMIFS('Stock Movements'!$E:$E,'Stock Movements'!$C:$C,$A52,'Stock Movements'!$B:$B,"Usage")+SUMIFS('Stock Movements'!$E:$E,'Stock Movements'!$C:$C,$A52,'Stock Movements'!$B:$B,"Disposal")+SUMIFS('Stock Movements'!$E:$E,'Stock Movements'!$C:$C,$A52,'Stock Movements'!$B:$B,"Adjustment Out"))</f>
      </c>
      <c r="I52" s="16">
        <f>IF($A52="","",$F52+$G52-$H52)</f>
      </c>
      <c r="J52" s="17">
        <f>IF($A52="","",IF($I52&lt;=0,"OUT OF STOCK",IF(AND($E52&lt;&gt;"",$I52&lt;=$E52),"LOW STOCK","OK")))</f>
      </c>
      <c r="L52" s="18">
        <f>IF(OR($A52="",$I52=""),"",$I52*$K52)</f>
      </c>
    </row>
    <row r="53" spans="2:12" x14ac:dyDescent="0.25">
      <c r="G53" s="16">
        <f>IF($A53="","",SUMIFS('Stock Movements'!$E:$E,'Stock Movements'!$C:$C,$A53,'Stock Movements'!$B:$B,"Purchase")+SUMIFS('Stock Movements'!$E:$E,'Stock Movements'!$C:$C,$A53,'Stock Movements'!$B:$B,"Adjustment In"))</f>
      </c>
      <c r="H53" s="16">
        <f>IF($A53="","",SUMIFS('Stock Movements'!$E:$E,'Stock Movements'!$C:$C,$A53,'Stock Movements'!$B:$B,"Usage")+SUMIFS('Stock Movements'!$E:$E,'Stock Movements'!$C:$C,$A53,'Stock Movements'!$B:$B,"Disposal")+SUMIFS('Stock Movements'!$E:$E,'Stock Movements'!$C:$C,$A53,'Stock Movements'!$B:$B,"Adjustment Out"))</f>
      </c>
      <c r="I53" s="16">
        <f>IF($A53="","",$F53+$G53-$H53)</f>
      </c>
      <c r="J53" s="17">
        <f>IF($A53="","",IF($I53&lt;=0,"OUT OF STOCK",IF(AND($E53&lt;&gt;"",$I53&lt;=$E53),"LOW STOCK","OK")))</f>
      </c>
      <c r="L53" s="18">
        <f>IF(OR($A53="",$I53=""),"",$I53*$K53)</f>
      </c>
    </row>
    <row r="54" spans="2:12" x14ac:dyDescent="0.25">
      <c r="G54" s="16">
        <f>IF($A54="","",SUMIFS('Stock Movements'!$E:$E,'Stock Movements'!$C:$C,$A54,'Stock Movements'!$B:$B,"Purchase")+SUMIFS('Stock Movements'!$E:$E,'Stock Movements'!$C:$C,$A54,'Stock Movements'!$B:$B,"Adjustment In"))</f>
      </c>
      <c r="H54" s="16">
        <f>IF($A54="","",SUMIFS('Stock Movements'!$E:$E,'Stock Movements'!$C:$C,$A54,'Stock Movements'!$B:$B,"Usage")+SUMIFS('Stock Movements'!$E:$E,'Stock Movements'!$C:$C,$A54,'Stock Movements'!$B:$B,"Disposal")+SUMIFS('Stock Movements'!$E:$E,'Stock Movements'!$C:$C,$A54,'Stock Movements'!$B:$B,"Adjustment Out"))</f>
      </c>
      <c r="I54" s="16">
        <f>IF($A54="","",$F54+$G54-$H54)</f>
      </c>
      <c r="J54" s="17">
        <f>IF($A54="","",IF($I54&lt;=0,"OUT OF STOCK",IF(AND($E54&lt;&gt;"",$I54&lt;=$E54),"LOW STOCK","OK")))</f>
      </c>
      <c r="L54" s="18">
        <f>IF(OR($A54="",$I54=""),"",$I54*$K54)</f>
      </c>
    </row>
    <row r="55" spans="2:12" x14ac:dyDescent="0.25">
      <c r="G55" s="16">
        <f>IF($A55="","",SUMIFS('Stock Movements'!$E:$E,'Stock Movements'!$C:$C,$A55,'Stock Movements'!$B:$B,"Purchase")+SUMIFS('Stock Movements'!$E:$E,'Stock Movements'!$C:$C,$A55,'Stock Movements'!$B:$B,"Adjustment In"))</f>
      </c>
      <c r="H55" s="16">
        <f>IF($A55="","",SUMIFS('Stock Movements'!$E:$E,'Stock Movements'!$C:$C,$A55,'Stock Movements'!$B:$B,"Usage")+SUMIFS('Stock Movements'!$E:$E,'Stock Movements'!$C:$C,$A55,'Stock Movements'!$B:$B,"Disposal")+SUMIFS('Stock Movements'!$E:$E,'Stock Movements'!$C:$C,$A55,'Stock Movements'!$B:$B,"Adjustment Out"))</f>
      </c>
      <c r="I55" s="16">
        <f>IF($A55="","",$F55+$G55-$H55)</f>
      </c>
      <c r="J55" s="17">
        <f>IF($A55="","",IF($I55&lt;=0,"OUT OF STOCK",IF(AND($E55&lt;&gt;"",$I55&lt;=$E55),"LOW STOCK","OK")))</f>
      </c>
      <c r="L55" s="18">
        <f>IF(OR($A55="",$I55=""),"",$I55*$K55)</f>
      </c>
    </row>
    <row r="56" spans="2:12" x14ac:dyDescent="0.25">
      <c r="G56" s="16">
        <f>IF($A56="","",SUMIFS('Stock Movements'!$E:$E,'Stock Movements'!$C:$C,$A56,'Stock Movements'!$B:$B,"Purchase")+SUMIFS('Stock Movements'!$E:$E,'Stock Movements'!$C:$C,$A56,'Stock Movements'!$B:$B,"Adjustment In"))</f>
      </c>
      <c r="H56" s="16">
        <f>IF($A56="","",SUMIFS('Stock Movements'!$E:$E,'Stock Movements'!$C:$C,$A56,'Stock Movements'!$B:$B,"Usage")+SUMIFS('Stock Movements'!$E:$E,'Stock Movements'!$C:$C,$A56,'Stock Movements'!$B:$B,"Disposal")+SUMIFS('Stock Movements'!$E:$E,'Stock Movements'!$C:$C,$A56,'Stock Movements'!$B:$B,"Adjustment Out"))</f>
      </c>
      <c r="I56" s="16">
        <f>IF($A56="","",$F56+$G56-$H56)</f>
      </c>
      <c r="J56" s="17">
        <f>IF($A56="","",IF($I56&lt;=0,"OUT OF STOCK",IF(AND($E56&lt;&gt;"",$I56&lt;=$E56),"LOW STOCK","OK")))</f>
      </c>
      <c r="L56" s="18">
        <f>IF(OR($A56="",$I56=""),"",$I56*$K56)</f>
      </c>
    </row>
    <row r="57" spans="2:12" x14ac:dyDescent="0.25">
      <c r="G57" s="16">
        <f>IF($A57="","",SUMIFS('Stock Movements'!$E:$E,'Stock Movements'!$C:$C,$A57,'Stock Movements'!$B:$B,"Purchase")+SUMIFS('Stock Movements'!$E:$E,'Stock Movements'!$C:$C,$A57,'Stock Movements'!$B:$B,"Adjustment In"))</f>
      </c>
      <c r="H57" s="16">
        <f>IF($A57="","",SUMIFS('Stock Movements'!$E:$E,'Stock Movements'!$C:$C,$A57,'Stock Movements'!$B:$B,"Usage")+SUMIFS('Stock Movements'!$E:$E,'Stock Movements'!$C:$C,$A57,'Stock Movements'!$B:$B,"Disposal")+SUMIFS('Stock Movements'!$E:$E,'Stock Movements'!$C:$C,$A57,'Stock Movements'!$B:$B,"Adjustment Out"))</f>
      </c>
      <c r="I57" s="16">
        <f>IF($A57="","",$F57+$G57-$H57)</f>
      </c>
      <c r="J57" s="17">
        <f>IF($A57="","",IF($I57&lt;=0,"OUT OF STOCK",IF(AND($E57&lt;&gt;"",$I57&lt;=$E57),"LOW STOCK","OK")))</f>
      </c>
      <c r="L57" s="18">
        <f>IF(OR($A57="",$I57=""),"",$I57*$K57)</f>
      </c>
    </row>
    <row r="58" spans="2:12" x14ac:dyDescent="0.25">
      <c r="G58" s="16">
        <f>IF($A58="","",SUMIFS('Stock Movements'!$E:$E,'Stock Movements'!$C:$C,$A58,'Stock Movements'!$B:$B,"Purchase")+SUMIFS('Stock Movements'!$E:$E,'Stock Movements'!$C:$C,$A58,'Stock Movements'!$B:$B,"Adjustment In"))</f>
      </c>
      <c r="H58" s="16">
        <f>IF($A58="","",SUMIFS('Stock Movements'!$E:$E,'Stock Movements'!$C:$C,$A58,'Stock Movements'!$B:$B,"Usage")+SUMIFS('Stock Movements'!$E:$E,'Stock Movements'!$C:$C,$A58,'Stock Movements'!$B:$B,"Disposal")+SUMIFS('Stock Movements'!$E:$E,'Stock Movements'!$C:$C,$A58,'Stock Movements'!$B:$B,"Adjustment Out"))</f>
      </c>
      <c r="I58" s="16">
        <f>IF($A58="","",$F58+$G58-$H58)</f>
      </c>
      <c r="J58" s="17">
        <f>IF($A58="","",IF($I58&lt;=0,"OUT OF STOCK",IF(AND($E58&lt;&gt;"",$I58&lt;=$E58),"LOW STOCK","OK")))</f>
      </c>
      <c r="L58" s="18">
        <f>IF(OR($A58="",$I58=""),"",$I58*$K58)</f>
      </c>
    </row>
    <row r="59" spans="2:12" x14ac:dyDescent="0.25">
      <c r="G59" s="16">
        <f>IF($A59="","",SUMIFS('Stock Movements'!$E:$E,'Stock Movements'!$C:$C,$A59,'Stock Movements'!$B:$B,"Purchase")+SUMIFS('Stock Movements'!$E:$E,'Stock Movements'!$C:$C,$A59,'Stock Movements'!$B:$B,"Adjustment In"))</f>
      </c>
      <c r="H59" s="16">
        <f>IF($A59="","",SUMIFS('Stock Movements'!$E:$E,'Stock Movements'!$C:$C,$A59,'Stock Movements'!$B:$B,"Usage")+SUMIFS('Stock Movements'!$E:$E,'Stock Movements'!$C:$C,$A59,'Stock Movements'!$B:$B,"Disposal")+SUMIFS('Stock Movements'!$E:$E,'Stock Movements'!$C:$C,$A59,'Stock Movements'!$B:$B,"Adjustment Out"))</f>
      </c>
      <c r="I59" s="16">
        <f>IF($A59="","",$F59+$G59-$H59)</f>
      </c>
      <c r="J59" s="17">
        <f>IF($A59="","",IF($I59&lt;=0,"OUT OF STOCK",IF(AND($E59&lt;&gt;"",$I59&lt;=$E59),"LOW STOCK","OK")))</f>
      </c>
      <c r="L59" s="18">
        <f>IF(OR($A59="",$I59=""),"",$I59*$K59)</f>
      </c>
    </row>
    <row r="60" spans="2:12" x14ac:dyDescent="0.25">
      <c r="G60" s="16">
        <f>IF($A60="","",SUMIFS('Stock Movements'!$E:$E,'Stock Movements'!$C:$C,$A60,'Stock Movements'!$B:$B,"Purchase")+SUMIFS('Stock Movements'!$E:$E,'Stock Movements'!$C:$C,$A60,'Stock Movements'!$B:$B,"Adjustment In"))</f>
      </c>
      <c r="H60" s="16">
        <f>IF($A60="","",SUMIFS('Stock Movements'!$E:$E,'Stock Movements'!$C:$C,$A60,'Stock Movements'!$B:$B,"Usage")+SUMIFS('Stock Movements'!$E:$E,'Stock Movements'!$C:$C,$A60,'Stock Movements'!$B:$B,"Disposal")+SUMIFS('Stock Movements'!$E:$E,'Stock Movements'!$C:$C,$A60,'Stock Movements'!$B:$B,"Adjustment Out"))</f>
      </c>
      <c r="I60" s="16">
        <f>IF($A60="","",$F60+$G60-$H60)</f>
      </c>
      <c r="J60" s="17">
        <f>IF($A60="","",IF($I60&lt;=0,"OUT OF STOCK",IF(AND($E60&lt;&gt;"",$I60&lt;=$E60),"LOW STOCK","OK")))</f>
      </c>
      <c r="L60" s="18">
        <f>IF(OR($A60="",$I60=""),"",$I60*$K60)</f>
      </c>
    </row>
    <row r="61" spans="2:12" x14ac:dyDescent="0.25">
      <c r="G61" s="16">
        <f>IF($A61="","",SUMIFS('Stock Movements'!$E:$E,'Stock Movements'!$C:$C,$A61,'Stock Movements'!$B:$B,"Purchase")+SUMIFS('Stock Movements'!$E:$E,'Stock Movements'!$C:$C,$A61,'Stock Movements'!$B:$B,"Adjustment In"))</f>
      </c>
      <c r="H61" s="16">
        <f>IF($A61="","",SUMIFS('Stock Movements'!$E:$E,'Stock Movements'!$C:$C,$A61,'Stock Movements'!$B:$B,"Usage")+SUMIFS('Stock Movements'!$E:$E,'Stock Movements'!$C:$C,$A61,'Stock Movements'!$B:$B,"Disposal")+SUMIFS('Stock Movements'!$E:$E,'Stock Movements'!$C:$C,$A61,'Stock Movements'!$B:$B,"Adjustment Out"))</f>
      </c>
      <c r="I61" s="16">
        <f>IF($A61="","",$F61+$G61-$H61)</f>
      </c>
      <c r="J61" s="17">
        <f>IF($A61="","",IF($I61&lt;=0,"OUT OF STOCK",IF(AND($E61&lt;&gt;"",$I61&lt;=$E61),"LOW STOCK","OK")))</f>
      </c>
      <c r="L61" s="18">
        <f>IF(OR($A61="",$I61=""),"",$I61*$K61)</f>
      </c>
    </row>
    <row r="62" spans="2:12" x14ac:dyDescent="0.25">
      <c r="G62" s="16">
        <f>IF($A62="","",SUMIFS('Stock Movements'!$E:$E,'Stock Movements'!$C:$C,$A62,'Stock Movements'!$B:$B,"Purchase")+SUMIFS('Stock Movements'!$E:$E,'Stock Movements'!$C:$C,$A62,'Stock Movements'!$B:$B,"Adjustment In"))</f>
      </c>
      <c r="H62" s="16">
        <f>IF($A62="","",SUMIFS('Stock Movements'!$E:$E,'Stock Movements'!$C:$C,$A62,'Stock Movements'!$B:$B,"Usage")+SUMIFS('Stock Movements'!$E:$E,'Stock Movements'!$C:$C,$A62,'Stock Movements'!$B:$B,"Disposal")+SUMIFS('Stock Movements'!$E:$E,'Stock Movements'!$C:$C,$A62,'Stock Movements'!$B:$B,"Adjustment Out"))</f>
      </c>
      <c r="I62" s="16">
        <f>IF($A62="","",$F62+$G62-$H62)</f>
      </c>
      <c r="J62" s="17">
        <f>IF($A62="","",IF($I62&lt;=0,"OUT OF STOCK",IF(AND($E62&lt;&gt;"",$I62&lt;=$E62),"LOW STOCK","OK")))</f>
      </c>
      <c r="L62" s="18">
        <f>IF(OR($A62="",$I62=""),"",$I62*$K62)</f>
      </c>
    </row>
    <row r="63" spans="2:12" x14ac:dyDescent="0.25">
      <c r="G63" s="16">
        <f>IF($A63="","",SUMIFS('Stock Movements'!$E:$E,'Stock Movements'!$C:$C,$A63,'Stock Movements'!$B:$B,"Purchase")+SUMIFS('Stock Movements'!$E:$E,'Stock Movements'!$C:$C,$A63,'Stock Movements'!$B:$B,"Adjustment In"))</f>
      </c>
      <c r="H63" s="16">
        <f>IF($A63="","",SUMIFS('Stock Movements'!$E:$E,'Stock Movements'!$C:$C,$A63,'Stock Movements'!$B:$B,"Usage")+SUMIFS('Stock Movements'!$E:$E,'Stock Movements'!$C:$C,$A63,'Stock Movements'!$B:$B,"Disposal")+SUMIFS('Stock Movements'!$E:$E,'Stock Movements'!$C:$C,$A63,'Stock Movements'!$B:$B,"Adjustment Out"))</f>
      </c>
      <c r="I63" s="16">
        <f>IF($A63="","",$F63+$G63-$H63)</f>
      </c>
      <c r="J63" s="17">
        <f>IF($A63="","",IF($I63&lt;=0,"OUT OF STOCK",IF(AND($E63&lt;&gt;"",$I63&lt;=$E63),"LOW STOCK","OK")))</f>
      </c>
      <c r="L63" s="18">
        <f>IF(OR($A63="",$I63=""),"",$I63*$K63)</f>
      </c>
    </row>
    <row r="64" spans="2:12" x14ac:dyDescent="0.25">
      <c r="G64" s="16">
        <f>IF($A64="","",SUMIFS('Stock Movements'!$E:$E,'Stock Movements'!$C:$C,$A64,'Stock Movements'!$B:$B,"Purchase")+SUMIFS('Stock Movements'!$E:$E,'Stock Movements'!$C:$C,$A64,'Stock Movements'!$B:$B,"Adjustment In"))</f>
      </c>
      <c r="H64" s="16">
        <f>IF($A64="","",SUMIFS('Stock Movements'!$E:$E,'Stock Movements'!$C:$C,$A64,'Stock Movements'!$B:$B,"Usage")+SUMIFS('Stock Movements'!$E:$E,'Stock Movements'!$C:$C,$A64,'Stock Movements'!$B:$B,"Disposal")+SUMIFS('Stock Movements'!$E:$E,'Stock Movements'!$C:$C,$A64,'Stock Movements'!$B:$B,"Adjustment Out"))</f>
      </c>
      <c r="I64" s="16">
        <f>IF($A64="","",$F64+$G64-$H64)</f>
      </c>
      <c r="J64" s="17">
        <f>IF($A64="","",IF($I64&lt;=0,"OUT OF STOCK",IF(AND($E64&lt;&gt;"",$I64&lt;=$E64),"LOW STOCK","OK")))</f>
      </c>
      <c r="L64" s="18">
        <f>IF(OR($A64="",$I64=""),"",$I64*$K64)</f>
      </c>
    </row>
    <row r="65" spans="2:12" x14ac:dyDescent="0.25">
      <c r="G65" s="16">
        <f>IF($A65="","",SUMIFS('Stock Movements'!$E:$E,'Stock Movements'!$C:$C,$A65,'Stock Movements'!$B:$B,"Purchase")+SUMIFS('Stock Movements'!$E:$E,'Stock Movements'!$C:$C,$A65,'Stock Movements'!$B:$B,"Adjustment In"))</f>
      </c>
      <c r="H65" s="16">
        <f>IF($A65="","",SUMIFS('Stock Movements'!$E:$E,'Stock Movements'!$C:$C,$A65,'Stock Movements'!$B:$B,"Usage")+SUMIFS('Stock Movements'!$E:$E,'Stock Movements'!$C:$C,$A65,'Stock Movements'!$B:$B,"Disposal")+SUMIFS('Stock Movements'!$E:$E,'Stock Movements'!$C:$C,$A65,'Stock Movements'!$B:$B,"Adjustment Out"))</f>
      </c>
      <c r="I65" s="16">
        <f>IF($A65="","",$F65+$G65-$H65)</f>
      </c>
      <c r="J65" s="17">
        <f>IF($A65="","",IF($I65&lt;=0,"OUT OF STOCK",IF(AND($E65&lt;&gt;"",$I65&lt;=$E65),"LOW STOCK","OK")))</f>
      </c>
      <c r="L65" s="18">
        <f>IF(OR($A65="",$I65=""),"",$I65*$K65)</f>
      </c>
    </row>
    <row r="66" spans="2:12" x14ac:dyDescent="0.25">
      <c r="G66" s="16">
        <f>IF($A66="","",SUMIFS('Stock Movements'!$E:$E,'Stock Movements'!$C:$C,$A66,'Stock Movements'!$B:$B,"Purchase")+SUMIFS('Stock Movements'!$E:$E,'Stock Movements'!$C:$C,$A66,'Stock Movements'!$B:$B,"Adjustment In"))</f>
      </c>
      <c r="H66" s="16">
        <f>IF($A66="","",SUMIFS('Stock Movements'!$E:$E,'Stock Movements'!$C:$C,$A66,'Stock Movements'!$B:$B,"Usage")+SUMIFS('Stock Movements'!$E:$E,'Stock Movements'!$C:$C,$A66,'Stock Movements'!$B:$B,"Disposal")+SUMIFS('Stock Movements'!$E:$E,'Stock Movements'!$C:$C,$A66,'Stock Movements'!$B:$B,"Adjustment Out"))</f>
      </c>
      <c r="I66" s="16">
        <f>IF($A66="","",$F66+$G66-$H66)</f>
      </c>
      <c r="J66" s="17">
        <f>IF($A66="","",IF($I66&lt;=0,"OUT OF STOCK",IF(AND($E66&lt;&gt;"",$I66&lt;=$E66),"LOW STOCK","OK")))</f>
      </c>
      <c r="L66" s="18">
        <f>IF(OR($A66="",$I66=""),"",$I66*$K66)</f>
      </c>
    </row>
    <row r="67" spans="2:12" x14ac:dyDescent="0.25">
      <c r="G67" s="16">
        <f>IF($A67="","",SUMIFS('Stock Movements'!$E:$E,'Stock Movements'!$C:$C,$A67,'Stock Movements'!$B:$B,"Purchase")+SUMIFS('Stock Movements'!$E:$E,'Stock Movements'!$C:$C,$A67,'Stock Movements'!$B:$B,"Adjustment In"))</f>
      </c>
      <c r="H67" s="16">
        <f>IF($A67="","",SUMIFS('Stock Movements'!$E:$E,'Stock Movements'!$C:$C,$A67,'Stock Movements'!$B:$B,"Usage")+SUMIFS('Stock Movements'!$E:$E,'Stock Movements'!$C:$C,$A67,'Stock Movements'!$B:$B,"Disposal")+SUMIFS('Stock Movements'!$E:$E,'Stock Movements'!$C:$C,$A67,'Stock Movements'!$B:$B,"Adjustment Out"))</f>
      </c>
      <c r="I67" s="16">
        <f>IF($A67="","",$F67+$G67-$H67)</f>
      </c>
      <c r="J67" s="17">
        <f>IF($A67="","",IF($I67&lt;=0,"OUT OF STOCK",IF(AND($E67&lt;&gt;"",$I67&lt;=$E67),"LOW STOCK","OK")))</f>
      </c>
      <c r="L67" s="18">
        <f>IF(OR($A67="",$I67=""),"",$I67*$K67)</f>
      </c>
    </row>
    <row r="68" spans="2:12" x14ac:dyDescent="0.25">
      <c r="G68" s="16">
        <f>IF($A68="","",SUMIFS('Stock Movements'!$E:$E,'Stock Movements'!$C:$C,$A68,'Stock Movements'!$B:$B,"Purchase")+SUMIFS('Stock Movements'!$E:$E,'Stock Movements'!$C:$C,$A68,'Stock Movements'!$B:$B,"Adjustment In"))</f>
      </c>
      <c r="H68" s="16">
        <f>IF($A68="","",SUMIFS('Stock Movements'!$E:$E,'Stock Movements'!$C:$C,$A68,'Stock Movements'!$B:$B,"Usage")+SUMIFS('Stock Movements'!$E:$E,'Stock Movements'!$C:$C,$A68,'Stock Movements'!$B:$B,"Disposal")+SUMIFS('Stock Movements'!$E:$E,'Stock Movements'!$C:$C,$A68,'Stock Movements'!$B:$B,"Adjustment Out"))</f>
      </c>
      <c r="I68" s="16">
        <f>IF($A68="","",$F68+$G68-$H68)</f>
      </c>
      <c r="J68" s="17">
        <f>IF($A68="","",IF($I68&lt;=0,"OUT OF STOCK",IF(AND($E68&lt;&gt;"",$I68&lt;=$E68),"LOW STOCK","OK")))</f>
      </c>
      <c r="L68" s="18">
        <f>IF(OR($A68="",$I68=""),"",$I68*$K68)</f>
      </c>
    </row>
    <row r="69" spans="2:12" x14ac:dyDescent="0.25">
      <c r="G69" s="16">
        <f>IF($A69="","",SUMIFS('Stock Movements'!$E:$E,'Stock Movements'!$C:$C,$A69,'Stock Movements'!$B:$B,"Purchase")+SUMIFS('Stock Movements'!$E:$E,'Stock Movements'!$C:$C,$A69,'Stock Movements'!$B:$B,"Adjustment In"))</f>
      </c>
      <c r="H69" s="16">
        <f>IF($A69="","",SUMIFS('Stock Movements'!$E:$E,'Stock Movements'!$C:$C,$A69,'Stock Movements'!$B:$B,"Usage")+SUMIFS('Stock Movements'!$E:$E,'Stock Movements'!$C:$C,$A69,'Stock Movements'!$B:$B,"Disposal")+SUMIFS('Stock Movements'!$E:$E,'Stock Movements'!$C:$C,$A69,'Stock Movements'!$B:$B,"Adjustment Out"))</f>
      </c>
      <c r="I69" s="16">
        <f>IF($A69="","",$F69+$G69-$H69)</f>
      </c>
      <c r="J69" s="17">
        <f>IF($A69="","",IF($I69&lt;=0,"OUT OF STOCK",IF(AND($E69&lt;&gt;"",$I69&lt;=$E69),"LOW STOCK","OK")))</f>
      </c>
      <c r="L69" s="18">
        <f>IF(OR($A69="",$I69=""),"",$I69*$K69)</f>
      </c>
    </row>
    <row r="70" spans="2:12" x14ac:dyDescent="0.25">
      <c r="G70" s="16">
        <f>IF($A70="","",SUMIFS('Stock Movements'!$E:$E,'Stock Movements'!$C:$C,$A70,'Stock Movements'!$B:$B,"Purchase")+SUMIFS('Stock Movements'!$E:$E,'Stock Movements'!$C:$C,$A70,'Stock Movements'!$B:$B,"Adjustment In"))</f>
      </c>
      <c r="H70" s="16">
        <f>IF($A70="","",SUMIFS('Stock Movements'!$E:$E,'Stock Movements'!$C:$C,$A70,'Stock Movements'!$B:$B,"Usage")+SUMIFS('Stock Movements'!$E:$E,'Stock Movements'!$C:$C,$A70,'Stock Movements'!$B:$B,"Disposal")+SUMIFS('Stock Movements'!$E:$E,'Stock Movements'!$C:$C,$A70,'Stock Movements'!$B:$B,"Adjustment Out"))</f>
      </c>
      <c r="I70" s="16">
        <f>IF($A70="","",$F70+$G70-$H70)</f>
      </c>
      <c r="J70" s="17">
        <f>IF($A70="","",IF($I70&lt;=0,"OUT OF STOCK",IF(AND($E70&lt;&gt;"",$I70&lt;=$E70),"LOW STOCK","OK")))</f>
      </c>
      <c r="L70" s="18">
        <f>IF(OR($A70="",$I70=""),"",$I70*$K70)</f>
      </c>
    </row>
    <row r="71" spans="2:12" x14ac:dyDescent="0.25">
      <c r="G71" s="16">
        <f>IF($A71="","",SUMIFS('Stock Movements'!$E:$E,'Stock Movements'!$C:$C,$A71,'Stock Movements'!$B:$B,"Purchase")+SUMIFS('Stock Movements'!$E:$E,'Stock Movements'!$C:$C,$A71,'Stock Movements'!$B:$B,"Adjustment In"))</f>
      </c>
      <c r="H71" s="16">
        <f>IF($A71="","",SUMIFS('Stock Movements'!$E:$E,'Stock Movements'!$C:$C,$A71,'Stock Movements'!$B:$B,"Usage")+SUMIFS('Stock Movements'!$E:$E,'Stock Movements'!$C:$C,$A71,'Stock Movements'!$B:$B,"Disposal")+SUMIFS('Stock Movements'!$E:$E,'Stock Movements'!$C:$C,$A71,'Stock Movements'!$B:$B,"Adjustment Out"))</f>
      </c>
      <c r="I71" s="16">
        <f>IF($A71="","",$F71+$G71-$H71)</f>
      </c>
      <c r="J71" s="17">
        <f>IF($A71="","",IF($I71&lt;=0,"OUT OF STOCK",IF(AND($E71&lt;&gt;"",$I71&lt;=$E71),"LOW STOCK","OK")))</f>
      </c>
      <c r="L71" s="18">
        <f>IF(OR($A71="",$I71=""),"",$I71*$K71)</f>
      </c>
    </row>
    <row r="72" spans="2:12" x14ac:dyDescent="0.25">
      <c r="G72" s="16">
        <f>IF($A72="","",SUMIFS('Stock Movements'!$E:$E,'Stock Movements'!$C:$C,$A72,'Stock Movements'!$B:$B,"Purchase")+SUMIFS('Stock Movements'!$E:$E,'Stock Movements'!$C:$C,$A72,'Stock Movements'!$B:$B,"Adjustment In"))</f>
      </c>
      <c r="H72" s="16">
        <f>IF($A72="","",SUMIFS('Stock Movements'!$E:$E,'Stock Movements'!$C:$C,$A72,'Stock Movements'!$B:$B,"Usage")+SUMIFS('Stock Movements'!$E:$E,'Stock Movements'!$C:$C,$A72,'Stock Movements'!$B:$B,"Disposal")+SUMIFS('Stock Movements'!$E:$E,'Stock Movements'!$C:$C,$A72,'Stock Movements'!$B:$B,"Adjustment Out"))</f>
      </c>
      <c r="I72" s="16">
        <f>IF($A72="","",$F72+$G72-$H72)</f>
      </c>
      <c r="J72" s="17">
        <f>IF($A72="","",IF($I72&lt;=0,"OUT OF STOCK",IF(AND($E72&lt;&gt;"",$I72&lt;=$E72),"LOW STOCK","OK")))</f>
      </c>
      <c r="L72" s="18">
        <f>IF(OR($A72="",$I72=""),"",$I72*$K72)</f>
      </c>
    </row>
    <row r="73" spans="2:12" x14ac:dyDescent="0.25">
      <c r="G73" s="16">
        <f>IF($A73="","",SUMIFS('Stock Movements'!$E:$E,'Stock Movements'!$C:$C,$A73,'Stock Movements'!$B:$B,"Purchase")+SUMIFS('Stock Movements'!$E:$E,'Stock Movements'!$C:$C,$A73,'Stock Movements'!$B:$B,"Adjustment In"))</f>
      </c>
      <c r="H73" s="16">
        <f>IF($A73="","",SUMIFS('Stock Movements'!$E:$E,'Stock Movements'!$C:$C,$A73,'Stock Movements'!$B:$B,"Usage")+SUMIFS('Stock Movements'!$E:$E,'Stock Movements'!$C:$C,$A73,'Stock Movements'!$B:$B,"Disposal")+SUMIFS('Stock Movements'!$E:$E,'Stock Movements'!$C:$C,$A73,'Stock Movements'!$B:$B,"Adjustment Out"))</f>
      </c>
      <c r="I73" s="16">
        <f>IF($A73="","",$F73+$G73-$H73)</f>
      </c>
      <c r="J73" s="17">
        <f>IF($A73="","",IF($I73&lt;=0,"OUT OF STOCK",IF(AND($E73&lt;&gt;"",$I73&lt;=$E73),"LOW STOCK","OK")))</f>
      </c>
      <c r="L73" s="18">
        <f>IF(OR($A73="",$I73=""),"",$I73*$K73)</f>
      </c>
    </row>
    <row r="74" spans="2:12" x14ac:dyDescent="0.25">
      <c r="G74" s="16">
        <f>IF($A74="","",SUMIFS('Stock Movements'!$E:$E,'Stock Movements'!$C:$C,$A74,'Stock Movements'!$B:$B,"Purchase")+SUMIFS('Stock Movements'!$E:$E,'Stock Movements'!$C:$C,$A74,'Stock Movements'!$B:$B,"Adjustment In"))</f>
      </c>
      <c r="H74" s="16">
        <f>IF($A74="","",SUMIFS('Stock Movements'!$E:$E,'Stock Movements'!$C:$C,$A74,'Stock Movements'!$B:$B,"Usage")+SUMIFS('Stock Movements'!$E:$E,'Stock Movements'!$C:$C,$A74,'Stock Movements'!$B:$B,"Disposal")+SUMIFS('Stock Movements'!$E:$E,'Stock Movements'!$C:$C,$A74,'Stock Movements'!$B:$B,"Adjustment Out"))</f>
      </c>
      <c r="I74" s="16">
        <f>IF($A74="","",$F74+$G74-$H74)</f>
      </c>
      <c r="J74" s="17">
        <f>IF($A74="","",IF($I74&lt;=0,"OUT OF STOCK",IF(AND($E74&lt;&gt;"",$I74&lt;=$E74),"LOW STOCK","OK")))</f>
      </c>
      <c r="L74" s="18">
        <f>IF(OR($A74="",$I74=""),"",$I74*$K74)</f>
      </c>
    </row>
    <row r="75" spans="2:12" x14ac:dyDescent="0.25">
      <c r="G75" s="16">
        <f>IF($A75="","",SUMIFS('Stock Movements'!$E:$E,'Stock Movements'!$C:$C,$A75,'Stock Movements'!$B:$B,"Purchase")+SUMIFS('Stock Movements'!$E:$E,'Stock Movements'!$C:$C,$A75,'Stock Movements'!$B:$B,"Adjustment In"))</f>
      </c>
      <c r="H75" s="16">
        <f>IF($A75="","",SUMIFS('Stock Movements'!$E:$E,'Stock Movements'!$C:$C,$A75,'Stock Movements'!$B:$B,"Usage")+SUMIFS('Stock Movements'!$E:$E,'Stock Movements'!$C:$C,$A75,'Stock Movements'!$B:$B,"Disposal")+SUMIFS('Stock Movements'!$E:$E,'Stock Movements'!$C:$C,$A75,'Stock Movements'!$B:$B,"Adjustment Out"))</f>
      </c>
      <c r="I75" s="16">
        <f>IF($A75="","",$F75+$G75-$H75)</f>
      </c>
      <c r="J75" s="17">
        <f>IF($A75="","",IF($I75&lt;=0,"OUT OF STOCK",IF(AND($E75&lt;&gt;"",$I75&lt;=$E75),"LOW STOCK","OK")))</f>
      </c>
      <c r="L75" s="18">
        <f>IF(OR($A75="",$I75=""),"",$I75*$K75)</f>
      </c>
    </row>
    <row r="76" spans="2:12" x14ac:dyDescent="0.25">
      <c r="G76" s="16">
        <f>IF($A76="","",SUMIFS('Stock Movements'!$E:$E,'Stock Movements'!$C:$C,$A76,'Stock Movements'!$B:$B,"Purchase")+SUMIFS('Stock Movements'!$E:$E,'Stock Movements'!$C:$C,$A76,'Stock Movements'!$B:$B,"Adjustment In"))</f>
      </c>
      <c r="H76" s="16">
        <f>IF($A76="","",SUMIFS('Stock Movements'!$E:$E,'Stock Movements'!$C:$C,$A76,'Stock Movements'!$B:$B,"Usage")+SUMIFS('Stock Movements'!$E:$E,'Stock Movements'!$C:$C,$A76,'Stock Movements'!$B:$B,"Disposal")+SUMIFS('Stock Movements'!$E:$E,'Stock Movements'!$C:$C,$A76,'Stock Movements'!$B:$B,"Adjustment Out"))</f>
      </c>
      <c r="I76" s="16">
        <f>IF($A76="","",$F76+$G76-$H76)</f>
      </c>
      <c r="J76" s="17">
        <f>IF($A76="","",IF($I76&lt;=0,"OUT OF STOCK",IF(AND($E76&lt;&gt;"",$I76&lt;=$E76),"LOW STOCK","OK")))</f>
      </c>
      <c r="L76" s="18">
        <f>IF(OR($A76="",$I76=""),"",$I76*$K76)</f>
      </c>
    </row>
    <row r="77" spans="2:12" x14ac:dyDescent="0.25">
      <c r="G77" s="16">
        <f>IF($A77="","",SUMIFS('Stock Movements'!$E:$E,'Stock Movements'!$C:$C,$A77,'Stock Movements'!$B:$B,"Purchase")+SUMIFS('Stock Movements'!$E:$E,'Stock Movements'!$C:$C,$A77,'Stock Movements'!$B:$B,"Adjustment In"))</f>
      </c>
      <c r="H77" s="16">
        <f>IF($A77="","",SUMIFS('Stock Movements'!$E:$E,'Stock Movements'!$C:$C,$A77,'Stock Movements'!$B:$B,"Usage")+SUMIFS('Stock Movements'!$E:$E,'Stock Movements'!$C:$C,$A77,'Stock Movements'!$B:$B,"Disposal")+SUMIFS('Stock Movements'!$E:$E,'Stock Movements'!$C:$C,$A77,'Stock Movements'!$B:$B,"Adjustment Out"))</f>
      </c>
      <c r="I77" s="16">
        <f>IF($A77="","",$F77+$G77-$H77)</f>
      </c>
      <c r="J77" s="17">
        <f>IF($A77="","",IF($I77&lt;=0,"OUT OF STOCK",IF(AND($E77&lt;&gt;"",$I77&lt;=$E77),"LOW STOCK","OK")))</f>
      </c>
      <c r="L77" s="18">
        <f>IF(OR($A77="",$I77=""),"",$I77*$K77)</f>
      </c>
    </row>
    <row r="78" spans="2:12" x14ac:dyDescent="0.25">
      <c r="G78" s="16">
        <f>IF($A78="","",SUMIFS('Stock Movements'!$E:$E,'Stock Movements'!$C:$C,$A78,'Stock Movements'!$B:$B,"Purchase")+SUMIFS('Stock Movements'!$E:$E,'Stock Movements'!$C:$C,$A78,'Stock Movements'!$B:$B,"Adjustment In"))</f>
      </c>
      <c r="H78" s="16">
        <f>IF($A78="","",SUMIFS('Stock Movements'!$E:$E,'Stock Movements'!$C:$C,$A78,'Stock Movements'!$B:$B,"Usage")+SUMIFS('Stock Movements'!$E:$E,'Stock Movements'!$C:$C,$A78,'Stock Movements'!$B:$B,"Disposal")+SUMIFS('Stock Movements'!$E:$E,'Stock Movements'!$C:$C,$A78,'Stock Movements'!$B:$B,"Adjustment Out"))</f>
      </c>
      <c r="I78" s="16">
        <f>IF($A78="","",$F78+$G78-$H78)</f>
      </c>
      <c r="J78" s="17">
        <f>IF($A78="","",IF($I78&lt;=0,"OUT OF STOCK",IF(AND($E78&lt;&gt;"",$I78&lt;=$E78),"LOW STOCK","OK")))</f>
      </c>
      <c r="L78" s="18">
        <f>IF(OR($A78="",$I78=""),"",$I78*$K78)</f>
      </c>
    </row>
    <row r="79" spans="2:12" x14ac:dyDescent="0.25">
      <c r="G79" s="16">
        <f>IF($A79="","",SUMIFS('Stock Movements'!$E:$E,'Stock Movements'!$C:$C,$A79,'Stock Movements'!$B:$B,"Purchase")+SUMIFS('Stock Movements'!$E:$E,'Stock Movements'!$C:$C,$A79,'Stock Movements'!$B:$B,"Adjustment In"))</f>
      </c>
      <c r="H79" s="16">
        <f>IF($A79="","",SUMIFS('Stock Movements'!$E:$E,'Stock Movements'!$C:$C,$A79,'Stock Movements'!$B:$B,"Usage")+SUMIFS('Stock Movements'!$E:$E,'Stock Movements'!$C:$C,$A79,'Stock Movements'!$B:$B,"Disposal")+SUMIFS('Stock Movements'!$E:$E,'Stock Movements'!$C:$C,$A79,'Stock Movements'!$B:$B,"Adjustment Out"))</f>
      </c>
      <c r="I79" s="16">
        <f>IF($A79="","",$F79+$G79-$H79)</f>
      </c>
      <c r="J79" s="17">
        <f>IF($A79="","",IF($I79&lt;=0,"OUT OF STOCK",IF(AND($E79&lt;&gt;"",$I79&lt;=$E79),"LOW STOCK","OK")))</f>
      </c>
      <c r="L79" s="18">
        <f>IF(OR($A79="",$I79=""),"",$I79*$K79)</f>
      </c>
    </row>
    <row r="80" spans="2:12" x14ac:dyDescent="0.25">
      <c r="G80" s="16">
        <f>IF($A80="","",SUMIFS('Stock Movements'!$E:$E,'Stock Movements'!$C:$C,$A80,'Stock Movements'!$B:$B,"Purchase")+SUMIFS('Stock Movements'!$E:$E,'Stock Movements'!$C:$C,$A80,'Stock Movements'!$B:$B,"Adjustment In"))</f>
      </c>
      <c r="H80" s="16">
        <f>IF($A80="","",SUMIFS('Stock Movements'!$E:$E,'Stock Movements'!$C:$C,$A80,'Stock Movements'!$B:$B,"Usage")+SUMIFS('Stock Movements'!$E:$E,'Stock Movements'!$C:$C,$A80,'Stock Movements'!$B:$B,"Disposal")+SUMIFS('Stock Movements'!$E:$E,'Stock Movements'!$C:$C,$A80,'Stock Movements'!$B:$B,"Adjustment Out"))</f>
      </c>
      <c r="I80" s="16">
        <f>IF($A80="","",$F80+$G80-$H80)</f>
      </c>
      <c r="J80" s="17">
        <f>IF($A80="","",IF($I80&lt;=0,"OUT OF STOCK",IF(AND($E80&lt;&gt;"",$I80&lt;=$E80),"LOW STOCK","OK")))</f>
      </c>
      <c r="L80" s="18">
        <f>IF(OR($A80="",$I80=""),"",$I80*$K80)</f>
      </c>
    </row>
    <row r="81" spans="2:12" x14ac:dyDescent="0.25">
      <c r="G81" s="16">
        <f>IF($A81="","",SUMIFS('Stock Movements'!$E:$E,'Stock Movements'!$C:$C,$A81,'Stock Movements'!$B:$B,"Purchase")+SUMIFS('Stock Movements'!$E:$E,'Stock Movements'!$C:$C,$A81,'Stock Movements'!$B:$B,"Adjustment In"))</f>
      </c>
      <c r="H81" s="16">
        <f>IF($A81="","",SUMIFS('Stock Movements'!$E:$E,'Stock Movements'!$C:$C,$A81,'Stock Movements'!$B:$B,"Usage")+SUMIFS('Stock Movements'!$E:$E,'Stock Movements'!$C:$C,$A81,'Stock Movements'!$B:$B,"Disposal")+SUMIFS('Stock Movements'!$E:$E,'Stock Movements'!$C:$C,$A81,'Stock Movements'!$B:$B,"Adjustment Out"))</f>
      </c>
      <c r="I81" s="16">
        <f>IF($A81="","",$F81+$G81-$H81)</f>
      </c>
      <c r="J81" s="17">
        <f>IF($A81="","",IF($I81&lt;=0,"OUT OF STOCK",IF(AND($E81&lt;&gt;"",$I81&lt;=$E81),"LOW STOCK","OK")))</f>
      </c>
      <c r="L81" s="18">
        <f>IF(OR($A81="",$I81=""),"",$I81*$K81)</f>
      </c>
    </row>
    <row r="82" spans="2:12" x14ac:dyDescent="0.25">
      <c r="G82" s="16">
        <f>IF($A82="","",SUMIFS('Stock Movements'!$E:$E,'Stock Movements'!$C:$C,$A82,'Stock Movements'!$B:$B,"Purchase")+SUMIFS('Stock Movements'!$E:$E,'Stock Movements'!$C:$C,$A82,'Stock Movements'!$B:$B,"Adjustment In"))</f>
      </c>
      <c r="H82" s="16">
        <f>IF($A82="","",SUMIFS('Stock Movements'!$E:$E,'Stock Movements'!$C:$C,$A82,'Stock Movements'!$B:$B,"Usage")+SUMIFS('Stock Movements'!$E:$E,'Stock Movements'!$C:$C,$A82,'Stock Movements'!$B:$B,"Disposal")+SUMIFS('Stock Movements'!$E:$E,'Stock Movements'!$C:$C,$A82,'Stock Movements'!$B:$B,"Adjustment Out"))</f>
      </c>
      <c r="I82" s="16">
        <f>IF($A82="","",$F82+$G82-$H82)</f>
      </c>
      <c r="J82" s="17">
        <f>IF($A82="","",IF($I82&lt;=0,"OUT OF STOCK",IF(AND($E82&lt;&gt;"",$I82&lt;=$E82),"LOW STOCK","OK")))</f>
      </c>
      <c r="L82" s="18">
        <f>IF(OR($A82="",$I82=""),"",$I82*$K82)</f>
      </c>
    </row>
    <row r="83" spans="2:12" x14ac:dyDescent="0.25">
      <c r="G83" s="16">
        <f>IF($A83="","",SUMIFS('Stock Movements'!$E:$E,'Stock Movements'!$C:$C,$A83,'Stock Movements'!$B:$B,"Purchase")+SUMIFS('Stock Movements'!$E:$E,'Stock Movements'!$C:$C,$A83,'Stock Movements'!$B:$B,"Adjustment In"))</f>
      </c>
      <c r="H83" s="16">
        <f>IF($A83="","",SUMIFS('Stock Movements'!$E:$E,'Stock Movements'!$C:$C,$A83,'Stock Movements'!$B:$B,"Usage")+SUMIFS('Stock Movements'!$E:$E,'Stock Movements'!$C:$C,$A83,'Stock Movements'!$B:$B,"Disposal")+SUMIFS('Stock Movements'!$E:$E,'Stock Movements'!$C:$C,$A83,'Stock Movements'!$B:$B,"Adjustment Out"))</f>
      </c>
      <c r="I83" s="16">
        <f>IF($A83="","",$F83+$G83-$H83)</f>
      </c>
      <c r="J83" s="17">
        <f>IF($A83="","",IF($I83&lt;=0,"OUT OF STOCK",IF(AND($E83&lt;&gt;"",$I83&lt;=$E83),"LOW STOCK","OK")))</f>
      </c>
      <c r="L83" s="18">
        <f>IF(OR($A83="",$I83=""),"",$I83*$K83)</f>
      </c>
    </row>
    <row r="84" spans="2:12" x14ac:dyDescent="0.25">
      <c r="G84" s="16">
        <f>IF($A84="","",SUMIFS('Stock Movements'!$E:$E,'Stock Movements'!$C:$C,$A84,'Stock Movements'!$B:$B,"Purchase")+SUMIFS('Stock Movements'!$E:$E,'Stock Movements'!$C:$C,$A84,'Stock Movements'!$B:$B,"Adjustment In"))</f>
      </c>
      <c r="H84" s="16">
        <f>IF($A84="","",SUMIFS('Stock Movements'!$E:$E,'Stock Movements'!$C:$C,$A84,'Stock Movements'!$B:$B,"Usage")+SUMIFS('Stock Movements'!$E:$E,'Stock Movements'!$C:$C,$A84,'Stock Movements'!$B:$B,"Disposal")+SUMIFS('Stock Movements'!$E:$E,'Stock Movements'!$C:$C,$A84,'Stock Movements'!$B:$B,"Adjustment Out"))</f>
      </c>
      <c r="I84" s="16">
        <f>IF($A84="","",$F84+$G84-$H84)</f>
      </c>
      <c r="J84" s="17">
        <f>IF($A84="","",IF($I84&lt;=0,"OUT OF STOCK",IF(AND($E84&lt;&gt;"",$I84&lt;=$E84),"LOW STOCK","OK")))</f>
      </c>
      <c r="L84" s="18">
        <f>IF(OR($A84="",$I84=""),"",$I84*$K84)</f>
      </c>
    </row>
    <row r="85" spans="2:12" x14ac:dyDescent="0.25">
      <c r="G85" s="16">
        <f>IF($A85="","",SUMIFS('Stock Movements'!$E:$E,'Stock Movements'!$C:$C,$A85,'Stock Movements'!$B:$B,"Purchase")+SUMIFS('Stock Movements'!$E:$E,'Stock Movements'!$C:$C,$A85,'Stock Movements'!$B:$B,"Adjustment In"))</f>
      </c>
      <c r="H85" s="16">
        <f>IF($A85="","",SUMIFS('Stock Movements'!$E:$E,'Stock Movements'!$C:$C,$A85,'Stock Movements'!$B:$B,"Usage")+SUMIFS('Stock Movements'!$E:$E,'Stock Movements'!$C:$C,$A85,'Stock Movements'!$B:$B,"Disposal")+SUMIFS('Stock Movements'!$E:$E,'Stock Movements'!$C:$C,$A85,'Stock Movements'!$B:$B,"Adjustment Out"))</f>
      </c>
      <c r="I85" s="16">
        <f>IF($A85="","",$F85+$G85-$H85)</f>
      </c>
      <c r="J85" s="17">
        <f>IF($A85="","",IF($I85&lt;=0,"OUT OF STOCK",IF(AND($E85&lt;&gt;"",$I85&lt;=$E85),"LOW STOCK","OK")))</f>
      </c>
      <c r="L85" s="18">
        <f>IF(OR($A85="",$I85=""),"",$I85*$K85)</f>
      </c>
    </row>
    <row r="86" spans="2:12" x14ac:dyDescent="0.25">
      <c r="G86" s="16">
        <f>IF($A86="","",SUMIFS('Stock Movements'!$E:$E,'Stock Movements'!$C:$C,$A86,'Stock Movements'!$B:$B,"Purchase")+SUMIFS('Stock Movements'!$E:$E,'Stock Movements'!$C:$C,$A86,'Stock Movements'!$B:$B,"Adjustment In"))</f>
      </c>
      <c r="H86" s="16">
        <f>IF($A86="","",SUMIFS('Stock Movements'!$E:$E,'Stock Movements'!$C:$C,$A86,'Stock Movements'!$B:$B,"Usage")+SUMIFS('Stock Movements'!$E:$E,'Stock Movements'!$C:$C,$A86,'Stock Movements'!$B:$B,"Disposal")+SUMIFS('Stock Movements'!$E:$E,'Stock Movements'!$C:$C,$A86,'Stock Movements'!$B:$B,"Adjustment Out"))</f>
      </c>
      <c r="I86" s="16">
        <f>IF($A86="","",$F86+$G86-$H86)</f>
      </c>
      <c r="J86" s="17">
        <f>IF($A86="","",IF($I86&lt;=0,"OUT OF STOCK",IF(AND($E86&lt;&gt;"",$I86&lt;=$E86),"LOW STOCK","OK")))</f>
      </c>
      <c r="L86" s="18">
        <f>IF(OR($A86="",$I86=""),"",$I86*$K86)</f>
      </c>
    </row>
    <row r="87" spans="2:12" x14ac:dyDescent="0.25">
      <c r="G87" s="16">
        <f>IF($A87="","",SUMIFS('Stock Movements'!$E:$E,'Stock Movements'!$C:$C,$A87,'Stock Movements'!$B:$B,"Purchase")+SUMIFS('Stock Movements'!$E:$E,'Stock Movements'!$C:$C,$A87,'Stock Movements'!$B:$B,"Adjustment In"))</f>
      </c>
      <c r="H87" s="16">
        <f>IF($A87="","",SUMIFS('Stock Movements'!$E:$E,'Stock Movements'!$C:$C,$A87,'Stock Movements'!$B:$B,"Usage")+SUMIFS('Stock Movements'!$E:$E,'Stock Movements'!$C:$C,$A87,'Stock Movements'!$B:$B,"Disposal")+SUMIFS('Stock Movements'!$E:$E,'Stock Movements'!$C:$C,$A87,'Stock Movements'!$B:$B,"Adjustment Out"))</f>
      </c>
      <c r="I87" s="16">
        <f>IF($A87="","",$F87+$G87-$H87)</f>
      </c>
      <c r="J87" s="17">
        <f>IF($A87="","",IF($I87&lt;=0,"OUT OF STOCK",IF(AND($E87&lt;&gt;"",$I87&lt;=$E87),"LOW STOCK","OK")))</f>
      </c>
      <c r="L87" s="18">
        <f>IF(OR($A87="",$I87=""),"",$I87*$K87)</f>
      </c>
    </row>
    <row r="88" spans="2:12" x14ac:dyDescent="0.25">
      <c r="G88" s="16">
        <f>IF($A88="","",SUMIFS('Stock Movements'!$E:$E,'Stock Movements'!$C:$C,$A88,'Stock Movements'!$B:$B,"Purchase")+SUMIFS('Stock Movements'!$E:$E,'Stock Movements'!$C:$C,$A88,'Stock Movements'!$B:$B,"Adjustment In"))</f>
      </c>
      <c r="H88" s="16">
        <f>IF($A88="","",SUMIFS('Stock Movements'!$E:$E,'Stock Movements'!$C:$C,$A88,'Stock Movements'!$B:$B,"Usage")+SUMIFS('Stock Movements'!$E:$E,'Stock Movements'!$C:$C,$A88,'Stock Movements'!$B:$B,"Disposal")+SUMIFS('Stock Movements'!$E:$E,'Stock Movements'!$C:$C,$A88,'Stock Movements'!$B:$B,"Adjustment Out"))</f>
      </c>
      <c r="I88" s="16">
        <f>IF($A88="","",$F88+$G88-$H88)</f>
      </c>
      <c r="J88" s="17">
        <f>IF($A88="","",IF($I88&lt;=0,"OUT OF STOCK",IF(AND($E88&lt;&gt;"",$I88&lt;=$E88),"LOW STOCK","OK")))</f>
      </c>
      <c r="L88" s="18">
        <f>IF(OR($A88="",$I88=""),"",$I88*$K88)</f>
      </c>
    </row>
    <row r="89" spans="2:12" x14ac:dyDescent="0.25">
      <c r="G89" s="16">
        <f>IF($A89="","",SUMIFS('Stock Movements'!$E:$E,'Stock Movements'!$C:$C,$A89,'Stock Movements'!$B:$B,"Purchase")+SUMIFS('Stock Movements'!$E:$E,'Stock Movements'!$C:$C,$A89,'Stock Movements'!$B:$B,"Adjustment In"))</f>
      </c>
      <c r="H89" s="16">
        <f>IF($A89="","",SUMIFS('Stock Movements'!$E:$E,'Stock Movements'!$C:$C,$A89,'Stock Movements'!$B:$B,"Usage")+SUMIFS('Stock Movements'!$E:$E,'Stock Movements'!$C:$C,$A89,'Stock Movements'!$B:$B,"Disposal")+SUMIFS('Stock Movements'!$E:$E,'Stock Movements'!$C:$C,$A89,'Stock Movements'!$B:$B,"Adjustment Out"))</f>
      </c>
      <c r="I89" s="16">
        <f>IF($A89="","",$F89+$G89-$H89)</f>
      </c>
      <c r="J89" s="17">
        <f>IF($A89="","",IF($I89&lt;=0,"OUT OF STOCK",IF(AND($E89&lt;&gt;"",$I89&lt;=$E89),"LOW STOCK","OK")))</f>
      </c>
      <c r="L89" s="18">
        <f>IF(OR($A89="",$I89=""),"",$I89*$K89)</f>
      </c>
    </row>
    <row r="90" spans="2:12" x14ac:dyDescent="0.25">
      <c r="G90" s="16">
        <f>IF($A90="","",SUMIFS('Stock Movements'!$E:$E,'Stock Movements'!$C:$C,$A90,'Stock Movements'!$B:$B,"Purchase")+SUMIFS('Stock Movements'!$E:$E,'Stock Movements'!$C:$C,$A90,'Stock Movements'!$B:$B,"Adjustment In"))</f>
      </c>
      <c r="H90" s="16">
        <f>IF($A90="","",SUMIFS('Stock Movements'!$E:$E,'Stock Movements'!$C:$C,$A90,'Stock Movements'!$B:$B,"Usage")+SUMIFS('Stock Movements'!$E:$E,'Stock Movements'!$C:$C,$A90,'Stock Movements'!$B:$B,"Disposal")+SUMIFS('Stock Movements'!$E:$E,'Stock Movements'!$C:$C,$A90,'Stock Movements'!$B:$B,"Adjustment Out"))</f>
      </c>
      <c r="I90" s="16">
        <f>IF($A90="","",$F90+$G90-$H90)</f>
      </c>
      <c r="J90" s="17">
        <f>IF($A90="","",IF($I90&lt;=0,"OUT OF STOCK",IF(AND($E90&lt;&gt;"",$I90&lt;=$E90),"LOW STOCK","OK")))</f>
      </c>
      <c r="L90" s="18">
        <f>IF(OR($A90="",$I90=""),"",$I90*$K90)</f>
      </c>
    </row>
    <row r="91" spans="2:12" x14ac:dyDescent="0.25">
      <c r="G91" s="16">
        <f>IF($A91="","",SUMIFS('Stock Movements'!$E:$E,'Stock Movements'!$C:$C,$A91,'Stock Movements'!$B:$B,"Purchase")+SUMIFS('Stock Movements'!$E:$E,'Stock Movements'!$C:$C,$A91,'Stock Movements'!$B:$B,"Adjustment In"))</f>
      </c>
      <c r="H91" s="16">
        <f>IF($A91="","",SUMIFS('Stock Movements'!$E:$E,'Stock Movements'!$C:$C,$A91,'Stock Movements'!$B:$B,"Usage")+SUMIFS('Stock Movements'!$E:$E,'Stock Movements'!$C:$C,$A91,'Stock Movements'!$B:$B,"Disposal")+SUMIFS('Stock Movements'!$E:$E,'Stock Movements'!$C:$C,$A91,'Stock Movements'!$B:$B,"Adjustment Out"))</f>
      </c>
      <c r="I91" s="16">
        <f>IF($A91="","",$F91+$G91-$H91)</f>
      </c>
      <c r="J91" s="17">
        <f>IF($A91="","",IF($I91&lt;=0,"OUT OF STOCK",IF(AND($E91&lt;&gt;"",$I91&lt;=$E91),"LOW STOCK","OK")))</f>
      </c>
      <c r="L91" s="18">
        <f>IF(OR($A91="",$I91=""),"",$I91*$K91)</f>
      </c>
    </row>
    <row r="92" spans="2:12" x14ac:dyDescent="0.25">
      <c r="G92" s="16">
        <f>IF($A92="","",SUMIFS('Stock Movements'!$E:$E,'Stock Movements'!$C:$C,$A92,'Stock Movements'!$B:$B,"Purchase")+SUMIFS('Stock Movements'!$E:$E,'Stock Movements'!$C:$C,$A92,'Stock Movements'!$B:$B,"Adjustment In"))</f>
      </c>
      <c r="H92" s="16">
        <f>IF($A92="","",SUMIFS('Stock Movements'!$E:$E,'Stock Movements'!$C:$C,$A92,'Stock Movements'!$B:$B,"Usage")+SUMIFS('Stock Movements'!$E:$E,'Stock Movements'!$C:$C,$A92,'Stock Movements'!$B:$B,"Disposal")+SUMIFS('Stock Movements'!$E:$E,'Stock Movements'!$C:$C,$A92,'Stock Movements'!$B:$B,"Adjustment Out"))</f>
      </c>
      <c r="I92" s="16">
        <f>IF($A92="","",$F92+$G92-$H92)</f>
      </c>
      <c r="J92" s="17">
        <f>IF($A92="","",IF($I92&lt;=0,"OUT OF STOCK",IF(AND($E92&lt;&gt;"",$I92&lt;=$E92),"LOW STOCK","OK")))</f>
      </c>
      <c r="L92" s="18">
        <f>IF(OR($A92="",$I92=""),"",$I92*$K92)</f>
      </c>
    </row>
    <row r="93" spans="2:12" x14ac:dyDescent="0.25">
      <c r="G93" s="16">
        <f>IF($A93="","",SUMIFS('Stock Movements'!$E:$E,'Stock Movements'!$C:$C,$A93,'Stock Movements'!$B:$B,"Purchase")+SUMIFS('Stock Movements'!$E:$E,'Stock Movements'!$C:$C,$A93,'Stock Movements'!$B:$B,"Adjustment In"))</f>
      </c>
      <c r="H93" s="16">
        <f>IF($A93="","",SUMIFS('Stock Movements'!$E:$E,'Stock Movements'!$C:$C,$A93,'Stock Movements'!$B:$B,"Usage")+SUMIFS('Stock Movements'!$E:$E,'Stock Movements'!$C:$C,$A93,'Stock Movements'!$B:$B,"Disposal")+SUMIFS('Stock Movements'!$E:$E,'Stock Movements'!$C:$C,$A93,'Stock Movements'!$B:$B,"Adjustment Out"))</f>
      </c>
      <c r="I93" s="16">
        <f>IF($A93="","",$F93+$G93-$H93)</f>
      </c>
      <c r="J93" s="17">
        <f>IF($A93="","",IF($I93&lt;=0,"OUT OF STOCK",IF(AND($E93&lt;&gt;"",$I93&lt;=$E93),"LOW STOCK","OK")))</f>
      </c>
      <c r="L93" s="18">
        <f>IF(OR($A93="",$I93=""),"",$I93*$K93)</f>
      </c>
    </row>
    <row r="94" spans="2:12" x14ac:dyDescent="0.25">
      <c r="G94" s="16">
        <f>IF($A94="","",SUMIFS('Stock Movements'!$E:$E,'Stock Movements'!$C:$C,$A94,'Stock Movements'!$B:$B,"Purchase")+SUMIFS('Stock Movements'!$E:$E,'Stock Movements'!$C:$C,$A94,'Stock Movements'!$B:$B,"Adjustment In"))</f>
      </c>
      <c r="H94" s="16">
        <f>IF($A94="","",SUMIFS('Stock Movements'!$E:$E,'Stock Movements'!$C:$C,$A94,'Stock Movements'!$B:$B,"Usage")+SUMIFS('Stock Movements'!$E:$E,'Stock Movements'!$C:$C,$A94,'Stock Movements'!$B:$B,"Disposal")+SUMIFS('Stock Movements'!$E:$E,'Stock Movements'!$C:$C,$A94,'Stock Movements'!$B:$B,"Adjustment Out"))</f>
      </c>
      <c r="I94" s="16">
        <f>IF($A94="","",$F94+$G94-$H94)</f>
      </c>
      <c r="J94" s="17">
        <f>IF($A94="","",IF($I94&lt;=0,"OUT OF STOCK",IF(AND($E94&lt;&gt;"",$I94&lt;=$E94),"LOW STOCK","OK")))</f>
      </c>
      <c r="L94" s="18">
        <f>IF(OR($A94="",$I94=""),"",$I94*$K94)</f>
      </c>
    </row>
    <row r="95" spans="2:12" x14ac:dyDescent="0.25">
      <c r="G95" s="16">
        <f>IF($A95="","",SUMIFS('Stock Movements'!$E:$E,'Stock Movements'!$C:$C,$A95,'Stock Movements'!$B:$B,"Purchase")+SUMIFS('Stock Movements'!$E:$E,'Stock Movements'!$C:$C,$A95,'Stock Movements'!$B:$B,"Adjustment In"))</f>
      </c>
      <c r="H95" s="16">
        <f>IF($A95="","",SUMIFS('Stock Movements'!$E:$E,'Stock Movements'!$C:$C,$A95,'Stock Movements'!$B:$B,"Usage")+SUMIFS('Stock Movements'!$E:$E,'Stock Movements'!$C:$C,$A95,'Stock Movements'!$B:$B,"Disposal")+SUMIFS('Stock Movements'!$E:$E,'Stock Movements'!$C:$C,$A95,'Stock Movements'!$B:$B,"Adjustment Out"))</f>
      </c>
      <c r="I95" s="16">
        <f>IF($A95="","",$F95+$G95-$H95)</f>
      </c>
      <c r="J95" s="17">
        <f>IF($A95="","",IF($I95&lt;=0,"OUT OF STOCK",IF(AND($E95&lt;&gt;"",$I95&lt;=$E95),"LOW STOCK","OK")))</f>
      </c>
      <c r="L95" s="18">
        <f>IF(OR($A95="",$I95=""),"",$I95*$K95)</f>
      </c>
    </row>
    <row r="96" spans="2:12" x14ac:dyDescent="0.25">
      <c r="G96" s="16">
        <f>IF($A96="","",SUMIFS('Stock Movements'!$E:$E,'Stock Movements'!$C:$C,$A96,'Stock Movements'!$B:$B,"Purchase")+SUMIFS('Stock Movements'!$E:$E,'Stock Movements'!$C:$C,$A96,'Stock Movements'!$B:$B,"Adjustment In"))</f>
      </c>
      <c r="H96" s="16">
        <f>IF($A96="","",SUMIFS('Stock Movements'!$E:$E,'Stock Movements'!$C:$C,$A96,'Stock Movements'!$B:$B,"Usage")+SUMIFS('Stock Movements'!$E:$E,'Stock Movements'!$C:$C,$A96,'Stock Movements'!$B:$B,"Disposal")+SUMIFS('Stock Movements'!$E:$E,'Stock Movements'!$C:$C,$A96,'Stock Movements'!$B:$B,"Adjustment Out"))</f>
      </c>
      <c r="I96" s="16">
        <f>IF($A96="","",$F96+$G96-$H96)</f>
      </c>
      <c r="J96" s="17">
        <f>IF($A96="","",IF($I96&lt;=0,"OUT OF STOCK",IF(AND($E96&lt;&gt;"",$I96&lt;=$E96),"LOW STOCK","OK")))</f>
      </c>
      <c r="L96" s="18">
        <f>IF(OR($A96="",$I96=""),"",$I96*$K96)</f>
      </c>
    </row>
    <row r="97" spans="2:12" x14ac:dyDescent="0.25">
      <c r="G97" s="16">
        <f>IF($A97="","",SUMIFS('Stock Movements'!$E:$E,'Stock Movements'!$C:$C,$A97,'Stock Movements'!$B:$B,"Purchase")+SUMIFS('Stock Movements'!$E:$E,'Stock Movements'!$C:$C,$A97,'Stock Movements'!$B:$B,"Adjustment In"))</f>
      </c>
      <c r="H97" s="16">
        <f>IF($A97="","",SUMIFS('Stock Movements'!$E:$E,'Stock Movements'!$C:$C,$A97,'Stock Movements'!$B:$B,"Usage")+SUMIFS('Stock Movements'!$E:$E,'Stock Movements'!$C:$C,$A97,'Stock Movements'!$B:$B,"Disposal")+SUMIFS('Stock Movements'!$E:$E,'Stock Movements'!$C:$C,$A97,'Stock Movements'!$B:$B,"Adjustment Out"))</f>
      </c>
      <c r="I97" s="16">
        <f>IF($A97="","",$F97+$G97-$H97)</f>
      </c>
      <c r="J97" s="17">
        <f>IF($A97="","",IF($I97&lt;=0,"OUT OF STOCK",IF(AND($E97&lt;&gt;"",$I97&lt;=$E97),"LOW STOCK","OK")))</f>
      </c>
      <c r="L97" s="18">
        <f>IF(OR($A97="",$I97=""),"",$I97*$K97)</f>
      </c>
    </row>
    <row r="98" spans="2:12" x14ac:dyDescent="0.25">
      <c r="G98" s="16">
        <f>IF($A98="","",SUMIFS('Stock Movements'!$E:$E,'Stock Movements'!$C:$C,$A98,'Stock Movements'!$B:$B,"Purchase")+SUMIFS('Stock Movements'!$E:$E,'Stock Movements'!$C:$C,$A98,'Stock Movements'!$B:$B,"Adjustment In"))</f>
      </c>
      <c r="H98" s="16">
        <f>IF($A98="","",SUMIFS('Stock Movements'!$E:$E,'Stock Movements'!$C:$C,$A98,'Stock Movements'!$B:$B,"Usage")+SUMIFS('Stock Movements'!$E:$E,'Stock Movements'!$C:$C,$A98,'Stock Movements'!$B:$B,"Disposal")+SUMIFS('Stock Movements'!$E:$E,'Stock Movements'!$C:$C,$A98,'Stock Movements'!$B:$B,"Adjustment Out"))</f>
      </c>
      <c r="I98" s="16">
        <f>IF($A98="","",$F98+$G98-$H98)</f>
      </c>
      <c r="J98" s="17">
        <f>IF($A98="","",IF($I98&lt;=0,"OUT OF STOCK",IF(AND($E98&lt;&gt;"",$I98&lt;=$E98),"LOW STOCK","OK")))</f>
      </c>
      <c r="L98" s="18">
        <f>IF(OR($A98="",$I98=""),"",$I98*$K98)</f>
      </c>
    </row>
    <row r="99" spans="2:12" x14ac:dyDescent="0.25">
      <c r="G99" s="16">
        <f>IF($A99="","",SUMIFS('Stock Movements'!$E:$E,'Stock Movements'!$C:$C,$A99,'Stock Movements'!$B:$B,"Purchase")+SUMIFS('Stock Movements'!$E:$E,'Stock Movements'!$C:$C,$A99,'Stock Movements'!$B:$B,"Adjustment In"))</f>
      </c>
      <c r="H99" s="16">
        <f>IF($A99="","",SUMIFS('Stock Movements'!$E:$E,'Stock Movements'!$C:$C,$A99,'Stock Movements'!$B:$B,"Usage")+SUMIFS('Stock Movements'!$E:$E,'Stock Movements'!$C:$C,$A99,'Stock Movements'!$B:$B,"Disposal")+SUMIFS('Stock Movements'!$E:$E,'Stock Movements'!$C:$C,$A99,'Stock Movements'!$B:$B,"Adjustment Out"))</f>
      </c>
      <c r="I99" s="16">
        <f>IF($A99="","",$F99+$G99-$H99)</f>
      </c>
      <c r="J99" s="17">
        <f>IF($A99="","",IF($I99&lt;=0,"OUT OF STOCK",IF(AND($E99&lt;&gt;"",$I99&lt;=$E99),"LOW STOCK","OK")))</f>
      </c>
      <c r="L99" s="18">
        <f>IF(OR($A99="",$I99=""),"",$I99*$K99)</f>
      </c>
    </row>
    <row r="100" spans="2:12" x14ac:dyDescent="0.25">
      <c r="G100" s="16">
        <f>IF($A100="","",SUMIFS('Stock Movements'!$E:$E,'Stock Movements'!$C:$C,$A100,'Stock Movements'!$B:$B,"Purchase")+SUMIFS('Stock Movements'!$E:$E,'Stock Movements'!$C:$C,$A100,'Stock Movements'!$B:$B,"Adjustment In"))</f>
      </c>
      <c r="H100" s="16">
        <f>IF($A100="","",SUMIFS('Stock Movements'!$E:$E,'Stock Movements'!$C:$C,$A100,'Stock Movements'!$B:$B,"Usage")+SUMIFS('Stock Movements'!$E:$E,'Stock Movements'!$C:$C,$A100,'Stock Movements'!$B:$B,"Disposal")+SUMIFS('Stock Movements'!$E:$E,'Stock Movements'!$C:$C,$A100,'Stock Movements'!$B:$B,"Adjustment Out"))</f>
      </c>
      <c r="I100" s="16">
        <f>IF($A100="","",$F100+$G100-$H100)</f>
      </c>
      <c r="J100" s="17">
        <f>IF($A100="","",IF($I100&lt;=0,"OUT OF STOCK",IF(AND($E100&lt;&gt;"",$I100&lt;=$E100),"LOW STOCK","OK")))</f>
      </c>
      <c r="L100" s="18">
        <f>IF(OR($A100="",$I100=""),"",$I100*$K100)</f>
      </c>
    </row>
    <row r="101" spans="2:12" x14ac:dyDescent="0.25">
      <c r="G101" s="16">
        <f>IF($A101="","",SUMIFS('Stock Movements'!$E:$E,'Stock Movements'!$C:$C,$A101,'Stock Movements'!$B:$B,"Purchase")+SUMIFS('Stock Movements'!$E:$E,'Stock Movements'!$C:$C,$A101,'Stock Movements'!$B:$B,"Adjustment In"))</f>
      </c>
      <c r="H101" s="16">
        <f>IF($A101="","",SUMIFS('Stock Movements'!$E:$E,'Stock Movements'!$C:$C,$A101,'Stock Movements'!$B:$B,"Usage")+SUMIFS('Stock Movements'!$E:$E,'Stock Movements'!$C:$C,$A101,'Stock Movements'!$B:$B,"Disposal")+SUMIFS('Stock Movements'!$E:$E,'Stock Movements'!$C:$C,$A101,'Stock Movements'!$B:$B,"Adjustment Out"))</f>
      </c>
      <c r="I101" s="16">
        <f>IF($A101="","",$F101+$G101-$H101)</f>
      </c>
      <c r="J101" s="17">
        <f>IF($A101="","",IF($I101&lt;=0,"OUT OF STOCK",IF(AND($E101&lt;&gt;"",$I101&lt;=$E101),"LOW STOCK","OK")))</f>
      </c>
      <c r="L101" s="18">
        <f>IF(OR($A101="",$I101=""),"",$I101*$K101)</f>
      </c>
    </row>
    <row r="102" spans="2:12" x14ac:dyDescent="0.25">
      <c r="G102" s="16">
        <f>IF($A102="","",SUMIFS('Stock Movements'!$E:$E,'Stock Movements'!$C:$C,$A102,'Stock Movements'!$B:$B,"Purchase")+SUMIFS('Stock Movements'!$E:$E,'Stock Movements'!$C:$C,$A102,'Stock Movements'!$B:$B,"Adjustment In"))</f>
      </c>
      <c r="H102" s="16">
        <f>IF($A102="","",SUMIFS('Stock Movements'!$E:$E,'Stock Movements'!$C:$C,$A102,'Stock Movements'!$B:$B,"Usage")+SUMIFS('Stock Movements'!$E:$E,'Stock Movements'!$C:$C,$A102,'Stock Movements'!$B:$B,"Disposal")+SUMIFS('Stock Movements'!$E:$E,'Stock Movements'!$C:$C,$A102,'Stock Movements'!$B:$B,"Adjustment Out"))</f>
      </c>
      <c r="I102" s="16">
        <f>IF($A102="","",$F102+$G102-$H102)</f>
      </c>
      <c r="J102" s="17">
        <f>IF($A102="","",IF($I102&lt;=0,"OUT OF STOCK",IF(AND($E102&lt;&gt;"",$I102&lt;=$E102),"LOW STOCK","OK")))</f>
      </c>
      <c r="L102" s="18">
        <f>IF(OR($A102="",$I102=""),"",$I102*$K102)</f>
      </c>
    </row>
    <row r="103" spans="2:12" x14ac:dyDescent="0.25">
      <c r="G103" s="16">
        <f>IF($A103="","",SUMIFS('Stock Movements'!$E:$E,'Stock Movements'!$C:$C,$A103,'Stock Movements'!$B:$B,"Purchase")+SUMIFS('Stock Movements'!$E:$E,'Stock Movements'!$C:$C,$A103,'Stock Movements'!$B:$B,"Adjustment In"))</f>
      </c>
      <c r="H103" s="16">
        <f>IF($A103="","",SUMIFS('Stock Movements'!$E:$E,'Stock Movements'!$C:$C,$A103,'Stock Movements'!$B:$B,"Usage")+SUMIFS('Stock Movements'!$E:$E,'Stock Movements'!$C:$C,$A103,'Stock Movements'!$B:$B,"Disposal")+SUMIFS('Stock Movements'!$E:$E,'Stock Movements'!$C:$C,$A103,'Stock Movements'!$B:$B,"Adjustment Out"))</f>
      </c>
      <c r="I103" s="16">
        <f>IF($A103="","",$F103+$G103-$H103)</f>
      </c>
      <c r="J103" s="17">
        <f>IF($A103="","",IF($I103&lt;=0,"OUT OF STOCK",IF(AND($E103&lt;&gt;"",$I103&lt;=$E103),"LOW STOCK","OK")))</f>
      </c>
      <c r="L103" s="18">
        <f>IF(OR($A103="",$I103=""),"",$I103*$K103)</f>
      </c>
    </row>
    <row r="104" spans="2:12" x14ac:dyDescent="0.25">
      <c r="G104" s="16">
        <f>IF($A104="","",SUMIFS('Stock Movements'!$E:$E,'Stock Movements'!$C:$C,$A104,'Stock Movements'!$B:$B,"Purchase")+SUMIFS('Stock Movements'!$E:$E,'Stock Movements'!$C:$C,$A104,'Stock Movements'!$B:$B,"Adjustment In"))</f>
      </c>
      <c r="H104" s="16">
        <f>IF($A104="","",SUMIFS('Stock Movements'!$E:$E,'Stock Movements'!$C:$C,$A104,'Stock Movements'!$B:$B,"Usage")+SUMIFS('Stock Movements'!$E:$E,'Stock Movements'!$C:$C,$A104,'Stock Movements'!$B:$B,"Disposal")+SUMIFS('Stock Movements'!$E:$E,'Stock Movements'!$C:$C,$A104,'Stock Movements'!$B:$B,"Adjustment Out"))</f>
      </c>
      <c r="I104" s="16">
        <f>IF($A104="","",$F104+$G104-$H104)</f>
      </c>
      <c r="J104" s="17">
        <f>IF($A104="","",IF($I104&lt;=0,"OUT OF STOCK",IF(AND($E104&lt;&gt;"",$I104&lt;=$E104),"LOW STOCK","OK")))</f>
      </c>
      <c r="L104" s="18">
        <f>IF(OR($A104="",$I104=""),"",$I104*$K104)</f>
      </c>
    </row>
    <row r="105" spans="2:12" x14ac:dyDescent="0.25">
      <c r="G105" s="16">
        <f>IF($A105="","",SUMIFS('Stock Movements'!$E:$E,'Stock Movements'!$C:$C,$A105,'Stock Movements'!$B:$B,"Purchase")+SUMIFS('Stock Movements'!$E:$E,'Stock Movements'!$C:$C,$A105,'Stock Movements'!$B:$B,"Adjustment In"))</f>
      </c>
      <c r="H105" s="16">
        <f>IF($A105="","",SUMIFS('Stock Movements'!$E:$E,'Stock Movements'!$C:$C,$A105,'Stock Movements'!$B:$B,"Usage")+SUMIFS('Stock Movements'!$E:$E,'Stock Movements'!$C:$C,$A105,'Stock Movements'!$B:$B,"Disposal")+SUMIFS('Stock Movements'!$E:$E,'Stock Movements'!$C:$C,$A105,'Stock Movements'!$B:$B,"Adjustment Out"))</f>
      </c>
      <c r="I105" s="16">
        <f>IF($A105="","",$F105+$G105-$H105)</f>
      </c>
      <c r="J105" s="17">
        <f>IF($A105="","",IF($I105&lt;=0,"OUT OF STOCK",IF(AND($E105&lt;&gt;"",$I105&lt;=$E105),"LOW STOCK","OK")))</f>
      </c>
      <c r="L105" s="18">
        <f>IF(OR($A105="",$I105=""),"",$I105*$K105)</f>
      </c>
    </row>
    <row r="106" spans="2:12" x14ac:dyDescent="0.25">
      <c r="G106" s="16">
        <f>IF($A106="","",SUMIFS('Stock Movements'!$E:$E,'Stock Movements'!$C:$C,$A106,'Stock Movements'!$B:$B,"Purchase")+SUMIFS('Stock Movements'!$E:$E,'Stock Movements'!$C:$C,$A106,'Stock Movements'!$B:$B,"Adjustment In"))</f>
      </c>
      <c r="H106" s="16">
        <f>IF($A106="","",SUMIFS('Stock Movements'!$E:$E,'Stock Movements'!$C:$C,$A106,'Stock Movements'!$B:$B,"Usage")+SUMIFS('Stock Movements'!$E:$E,'Stock Movements'!$C:$C,$A106,'Stock Movements'!$B:$B,"Disposal")+SUMIFS('Stock Movements'!$E:$E,'Stock Movements'!$C:$C,$A106,'Stock Movements'!$B:$B,"Adjustment Out"))</f>
      </c>
      <c r="I106" s="16">
        <f>IF($A106="","",$F106+$G106-$H106)</f>
      </c>
      <c r="J106" s="17">
        <f>IF($A106="","",IF($I106&lt;=0,"OUT OF STOCK",IF(AND($E106&lt;&gt;"",$I106&lt;=$E106),"LOW STOCK","OK")))</f>
      </c>
      <c r="L106" s="18">
        <f>IF(OR($A106="",$I106=""),"",$I106*$K106)</f>
      </c>
    </row>
    <row r="107" spans="2:12" x14ac:dyDescent="0.25">
      <c r="G107" s="16">
        <f>IF($A107="","",SUMIFS('Stock Movements'!$E:$E,'Stock Movements'!$C:$C,$A107,'Stock Movements'!$B:$B,"Purchase")+SUMIFS('Stock Movements'!$E:$E,'Stock Movements'!$C:$C,$A107,'Stock Movements'!$B:$B,"Adjustment In"))</f>
      </c>
      <c r="H107" s="16">
        <f>IF($A107="","",SUMIFS('Stock Movements'!$E:$E,'Stock Movements'!$C:$C,$A107,'Stock Movements'!$B:$B,"Usage")+SUMIFS('Stock Movements'!$E:$E,'Stock Movements'!$C:$C,$A107,'Stock Movements'!$B:$B,"Disposal")+SUMIFS('Stock Movements'!$E:$E,'Stock Movements'!$C:$C,$A107,'Stock Movements'!$B:$B,"Adjustment Out"))</f>
      </c>
      <c r="I107" s="16">
        <f>IF($A107="","",$F107+$G107-$H107)</f>
      </c>
      <c r="J107" s="17">
        <f>IF($A107="","",IF($I107&lt;=0,"OUT OF STOCK",IF(AND($E107&lt;&gt;"",$I107&lt;=$E107),"LOW STOCK","OK")))</f>
      </c>
      <c r="L107" s="18">
        <f>IF(OR($A107="",$I107=""),"",$I107*$K107)</f>
      </c>
    </row>
    <row r="108" spans="2:12" x14ac:dyDescent="0.25">
      <c r="G108" s="16">
        <f>IF($A108="","",SUMIFS('Stock Movements'!$E:$E,'Stock Movements'!$C:$C,$A108,'Stock Movements'!$B:$B,"Purchase")+SUMIFS('Stock Movements'!$E:$E,'Stock Movements'!$C:$C,$A108,'Stock Movements'!$B:$B,"Adjustment In"))</f>
      </c>
      <c r="H108" s="16">
        <f>IF($A108="","",SUMIFS('Stock Movements'!$E:$E,'Stock Movements'!$C:$C,$A108,'Stock Movements'!$B:$B,"Usage")+SUMIFS('Stock Movements'!$E:$E,'Stock Movements'!$C:$C,$A108,'Stock Movements'!$B:$B,"Disposal")+SUMIFS('Stock Movements'!$E:$E,'Stock Movements'!$C:$C,$A108,'Stock Movements'!$B:$B,"Adjustment Out"))</f>
      </c>
      <c r="I108" s="16">
        <f>IF($A108="","",$F108+$G108-$H108)</f>
      </c>
      <c r="J108" s="17">
        <f>IF($A108="","",IF($I108&lt;=0,"OUT OF STOCK",IF(AND($E108&lt;&gt;"",$I108&lt;=$E108),"LOW STOCK","OK")))</f>
      </c>
      <c r="L108" s="18">
        <f>IF(OR($A108="",$I108=""),"",$I108*$K108)</f>
      </c>
    </row>
    <row r="109" spans="2:12" x14ac:dyDescent="0.25">
      <c r="G109" s="16">
        <f>IF($A109="","",SUMIFS('Stock Movements'!$E:$E,'Stock Movements'!$C:$C,$A109,'Stock Movements'!$B:$B,"Purchase")+SUMIFS('Stock Movements'!$E:$E,'Stock Movements'!$C:$C,$A109,'Stock Movements'!$B:$B,"Adjustment In"))</f>
      </c>
      <c r="H109" s="16">
        <f>IF($A109="","",SUMIFS('Stock Movements'!$E:$E,'Stock Movements'!$C:$C,$A109,'Stock Movements'!$B:$B,"Usage")+SUMIFS('Stock Movements'!$E:$E,'Stock Movements'!$C:$C,$A109,'Stock Movements'!$B:$B,"Disposal")+SUMIFS('Stock Movements'!$E:$E,'Stock Movements'!$C:$C,$A109,'Stock Movements'!$B:$B,"Adjustment Out"))</f>
      </c>
      <c r="I109" s="16">
        <f>IF($A109="","",$F109+$G109-$H109)</f>
      </c>
      <c r="J109" s="17">
        <f>IF($A109="","",IF($I109&lt;=0,"OUT OF STOCK",IF(AND($E109&lt;&gt;"",$I109&lt;=$E109),"LOW STOCK","OK")))</f>
      </c>
      <c r="L109" s="18">
        <f>IF(OR($A109="",$I109=""),"",$I109*$K109)</f>
      </c>
    </row>
    <row r="110" spans="2:12" x14ac:dyDescent="0.25">
      <c r="G110" s="16">
        <f>IF($A110="","",SUMIFS('Stock Movements'!$E:$E,'Stock Movements'!$C:$C,$A110,'Stock Movements'!$B:$B,"Purchase")+SUMIFS('Stock Movements'!$E:$E,'Stock Movements'!$C:$C,$A110,'Stock Movements'!$B:$B,"Adjustment In"))</f>
      </c>
      <c r="H110" s="16">
        <f>IF($A110="","",SUMIFS('Stock Movements'!$E:$E,'Stock Movements'!$C:$C,$A110,'Stock Movements'!$B:$B,"Usage")+SUMIFS('Stock Movements'!$E:$E,'Stock Movements'!$C:$C,$A110,'Stock Movements'!$B:$B,"Disposal")+SUMIFS('Stock Movements'!$E:$E,'Stock Movements'!$C:$C,$A110,'Stock Movements'!$B:$B,"Adjustment Out"))</f>
      </c>
      <c r="I110" s="16">
        <f>IF($A110="","",$F110+$G110-$H110)</f>
      </c>
      <c r="J110" s="17">
        <f>IF($A110="","",IF($I110&lt;=0,"OUT OF STOCK",IF(AND($E110&lt;&gt;"",$I110&lt;=$E110),"LOW STOCK","OK")))</f>
      </c>
      <c r="L110" s="18">
        <f>IF(OR($A110="",$I110=""),"",$I110*$K110)</f>
      </c>
    </row>
    <row r="111" spans="2:12" x14ac:dyDescent="0.25">
      <c r="G111" s="16">
        <f>IF($A111="","",SUMIFS('Stock Movements'!$E:$E,'Stock Movements'!$C:$C,$A111,'Stock Movements'!$B:$B,"Purchase")+SUMIFS('Stock Movements'!$E:$E,'Stock Movements'!$C:$C,$A111,'Stock Movements'!$B:$B,"Adjustment In"))</f>
      </c>
      <c r="H111" s="16">
        <f>IF($A111="","",SUMIFS('Stock Movements'!$E:$E,'Stock Movements'!$C:$C,$A111,'Stock Movements'!$B:$B,"Usage")+SUMIFS('Stock Movements'!$E:$E,'Stock Movements'!$C:$C,$A111,'Stock Movements'!$B:$B,"Disposal")+SUMIFS('Stock Movements'!$E:$E,'Stock Movements'!$C:$C,$A111,'Stock Movements'!$B:$B,"Adjustment Out"))</f>
      </c>
      <c r="I111" s="16">
        <f>IF($A111="","",$F111+$G111-$H111)</f>
      </c>
      <c r="J111" s="17">
        <f>IF($A111="","",IF($I111&lt;=0,"OUT OF STOCK",IF(AND($E111&lt;&gt;"",$I111&lt;=$E111),"LOW STOCK","OK")))</f>
      </c>
      <c r="L111" s="18">
        <f>IF(OR($A111="",$I111=""),"",$I111*$K111)</f>
      </c>
    </row>
    <row r="112" spans="2:12" x14ac:dyDescent="0.25">
      <c r="G112" s="16">
        <f>IF($A112="","",SUMIFS('Stock Movements'!$E:$E,'Stock Movements'!$C:$C,$A112,'Stock Movements'!$B:$B,"Purchase")+SUMIFS('Stock Movements'!$E:$E,'Stock Movements'!$C:$C,$A112,'Stock Movements'!$B:$B,"Adjustment In"))</f>
      </c>
      <c r="H112" s="16">
        <f>IF($A112="","",SUMIFS('Stock Movements'!$E:$E,'Stock Movements'!$C:$C,$A112,'Stock Movements'!$B:$B,"Usage")+SUMIFS('Stock Movements'!$E:$E,'Stock Movements'!$C:$C,$A112,'Stock Movements'!$B:$B,"Disposal")+SUMIFS('Stock Movements'!$E:$E,'Stock Movements'!$C:$C,$A112,'Stock Movements'!$B:$B,"Adjustment Out"))</f>
      </c>
      <c r="I112" s="16">
        <f>IF($A112="","",$F112+$G112-$H112)</f>
      </c>
      <c r="J112" s="17">
        <f>IF($A112="","",IF($I112&lt;=0,"OUT OF STOCK",IF(AND($E112&lt;&gt;"",$I112&lt;=$E112),"LOW STOCK","OK")))</f>
      </c>
      <c r="L112" s="18">
        <f>IF(OR($A112="",$I112=""),"",$I112*$K112)</f>
      </c>
    </row>
    <row r="113" spans="2:12" x14ac:dyDescent="0.25">
      <c r="G113" s="16">
        <f>IF($A113="","",SUMIFS('Stock Movements'!$E:$E,'Stock Movements'!$C:$C,$A113,'Stock Movements'!$B:$B,"Purchase")+SUMIFS('Stock Movements'!$E:$E,'Stock Movements'!$C:$C,$A113,'Stock Movements'!$B:$B,"Adjustment In"))</f>
      </c>
      <c r="H113" s="16">
        <f>IF($A113="","",SUMIFS('Stock Movements'!$E:$E,'Stock Movements'!$C:$C,$A113,'Stock Movements'!$B:$B,"Usage")+SUMIFS('Stock Movements'!$E:$E,'Stock Movements'!$C:$C,$A113,'Stock Movements'!$B:$B,"Disposal")+SUMIFS('Stock Movements'!$E:$E,'Stock Movements'!$C:$C,$A113,'Stock Movements'!$B:$B,"Adjustment Out"))</f>
      </c>
      <c r="I113" s="16">
        <f>IF($A113="","",$F113+$G113-$H113)</f>
      </c>
      <c r="J113" s="17">
        <f>IF($A113="","",IF($I113&lt;=0,"OUT OF STOCK",IF(AND($E113&lt;&gt;"",$I113&lt;=$E113),"LOW STOCK","OK")))</f>
      </c>
      <c r="L113" s="18">
        <f>IF(OR($A113="",$I113=""),"",$I113*$K113)</f>
      </c>
    </row>
    <row r="114" spans="2:12" x14ac:dyDescent="0.25">
      <c r="G114" s="16">
        <f>IF($A114="","",SUMIFS('Stock Movements'!$E:$E,'Stock Movements'!$C:$C,$A114,'Stock Movements'!$B:$B,"Purchase")+SUMIFS('Stock Movements'!$E:$E,'Stock Movements'!$C:$C,$A114,'Stock Movements'!$B:$B,"Adjustment In"))</f>
      </c>
      <c r="H114" s="16">
        <f>IF($A114="","",SUMIFS('Stock Movements'!$E:$E,'Stock Movements'!$C:$C,$A114,'Stock Movements'!$B:$B,"Usage")+SUMIFS('Stock Movements'!$E:$E,'Stock Movements'!$C:$C,$A114,'Stock Movements'!$B:$B,"Disposal")+SUMIFS('Stock Movements'!$E:$E,'Stock Movements'!$C:$C,$A114,'Stock Movements'!$B:$B,"Adjustment Out"))</f>
      </c>
      <c r="I114" s="16">
        <f>IF($A114="","",$F114+$G114-$H114)</f>
      </c>
      <c r="J114" s="17">
        <f>IF($A114="","",IF($I114&lt;=0,"OUT OF STOCK",IF(AND($E114&lt;&gt;"",$I114&lt;=$E114),"LOW STOCK","OK")))</f>
      </c>
      <c r="L114" s="18">
        <f>IF(OR($A114="",$I114=""),"",$I114*$K114)</f>
      </c>
    </row>
    <row r="115" spans="2:12" x14ac:dyDescent="0.25">
      <c r="G115" s="16">
        <f>IF($A115="","",SUMIFS('Stock Movements'!$E:$E,'Stock Movements'!$C:$C,$A115,'Stock Movements'!$B:$B,"Purchase")+SUMIFS('Stock Movements'!$E:$E,'Stock Movements'!$C:$C,$A115,'Stock Movements'!$B:$B,"Adjustment In"))</f>
      </c>
      <c r="H115" s="16">
        <f>IF($A115="","",SUMIFS('Stock Movements'!$E:$E,'Stock Movements'!$C:$C,$A115,'Stock Movements'!$B:$B,"Usage")+SUMIFS('Stock Movements'!$E:$E,'Stock Movements'!$C:$C,$A115,'Stock Movements'!$B:$B,"Disposal")+SUMIFS('Stock Movements'!$E:$E,'Stock Movements'!$C:$C,$A115,'Stock Movements'!$B:$B,"Adjustment Out"))</f>
      </c>
      <c r="I115" s="16">
        <f>IF($A115="","",$F115+$G115-$H115)</f>
      </c>
      <c r="J115" s="17">
        <f>IF($A115="","",IF($I115&lt;=0,"OUT OF STOCK",IF(AND($E115&lt;&gt;"",$I115&lt;=$E115),"LOW STOCK","OK")))</f>
      </c>
      <c r="L115" s="18">
        <f>IF(OR($A115="",$I115=""),"",$I115*$K115)</f>
      </c>
    </row>
    <row r="116" spans="2:12" x14ac:dyDescent="0.25">
      <c r="G116" s="16">
        <f>IF($A116="","",SUMIFS('Stock Movements'!$E:$E,'Stock Movements'!$C:$C,$A116,'Stock Movements'!$B:$B,"Purchase")+SUMIFS('Stock Movements'!$E:$E,'Stock Movements'!$C:$C,$A116,'Stock Movements'!$B:$B,"Adjustment In"))</f>
      </c>
      <c r="H116" s="16">
        <f>IF($A116="","",SUMIFS('Stock Movements'!$E:$E,'Stock Movements'!$C:$C,$A116,'Stock Movements'!$B:$B,"Usage")+SUMIFS('Stock Movements'!$E:$E,'Stock Movements'!$C:$C,$A116,'Stock Movements'!$B:$B,"Disposal")+SUMIFS('Stock Movements'!$E:$E,'Stock Movements'!$C:$C,$A116,'Stock Movements'!$B:$B,"Adjustment Out"))</f>
      </c>
      <c r="I116" s="16">
        <f>IF($A116="","",$F116+$G116-$H116)</f>
      </c>
      <c r="J116" s="17">
        <f>IF($A116="","",IF($I116&lt;=0,"OUT OF STOCK",IF(AND($E116&lt;&gt;"",$I116&lt;=$E116),"LOW STOCK","OK")))</f>
      </c>
      <c r="L116" s="18">
        <f>IF(OR($A116="",$I116=""),"",$I116*$K116)</f>
      </c>
    </row>
    <row r="117" spans="2:12" x14ac:dyDescent="0.25">
      <c r="G117" s="16">
        <f>IF($A117="","",SUMIFS('Stock Movements'!$E:$E,'Stock Movements'!$C:$C,$A117,'Stock Movements'!$B:$B,"Purchase")+SUMIFS('Stock Movements'!$E:$E,'Stock Movements'!$C:$C,$A117,'Stock Movements'!$B:$B,"Adjustment In"))</f>
      </c>
      <c r="H117" s="16">
        <f>IF($A117="","",SUMIFS('Stock Movements'!$E:$E,'Stock Movements'!$C:$C,$A117,'Stock Movements'!$B:$B,"Usage")+SUMIFS('Stock Movements'!$E:$E,'Stock Movements'!$C:$C,$A117,'Stock Movements'!$B:$B,"Disposal")+SUMIFS('Stock Movements'!$E:$E,'Stock Movements'!$C:$C,$A117,'Stock Movements'!$B:$B,"Adjustment Out"))</f>
      </c>
      <c r="I117" s="16">
        <f>IF($A117="","",$F117+$G117-$H117)</f>
      </c>
      <c r="J117" s="17">
        <f>IF($A117="","",IF($I117&lt;=0,"OUT OF STOCK",IF(AND($E117&lt;&gt;"",$I117&lt;=$E117),"LOW STOCK","OK")))</f>
      </c>
      <c r="L117" s="18">
        <f>IF(OR($A117="",$I117=""),"",$I117*$K117)</f>
      </c>
    </row>
    <row r="118" spans="2:12" x14ac:dyDescent="0.25">
      <c r="G118" s="16">
        <f>IF($A118="","",SUMIFS('Stock Movements'!$E:$E,'Stock Movements'!$C:$C,$A118,'Stock Movements'!$B:$B,"Purchase")+SUMIFS('Stock Movements'!$E:$E,'Stock Movements'!$C:$C,$A118,'Stock Movements'!$B:$B,"Adjustment In"))</f>
      </c>
      <c r="H118" s="16">
        <f>IF($A118="","",SUMIFS('Stock Movements'!$E:$E,'Stock Movements'!$C:$C,$A118,'Stock Movements'!$B:$B,"Usage")+SUMIFS('Stock Movements'!$E:$E,'Stock Movements'!$C:$C,$A118,'Stock Movements'!$B:$B,"Disposal")+SUMIFS('Stock Movements'!$E:$E,'Stock Movements'!$C:$C,$A118,'Stock Movements'!$B:$B,"Adjustment Out"))</f>
      </c>
      <c r="I118" s="16">
        <f>IF($A118="","",$F118+$G118-$H118)</f>
      </c>
      <c r="J118" s="17">
        <f>IF($A118="","",IF($I118&lt;=0,"OUT OF STOCK",IF(AND($E118&lt;&gt;"",$I118&lt;=$E118),"LOW STOCK","OK")))</f>
      </c>
      <c r="L118" s="18">
        <f>IF(OR($A118="",$I118=""),"",$I118*$K118)</f>
      </c>
    </row>
    <row r="119" spans="2:12" x14ac:dyDescent="0.25">
      <c r="G119" s="16">
        <f>IF($A119="","",SUMIFS('Stock Movements'!$E:$E,'Stock Movements'!$C:$C,$A119,'Stock Movements'!$B:$B,"Purchase")+SUMIFS('Stock Movements'!$E:$E,'Stock Movements'!$C:$C,$A119,'Stock Movements'!$B:$B,"Adjustment In"))</f>
      </c>
      <c r="H119" s="16">
        <f>IF($A119="","",SUMIFS('Stock Movements'!$E:$E,'Stock Movements'!$C:$C,$A119,'Stock Movements'!$B:$B,"Usage")+SUMIFS('Stock Movements'!$E:$E,'Stock Movements'!$C:$C,$A119,'Stock Movements'!$B:$B,"Disposal")+SUMIFS('Stock Movements'!$E:$E,'Stock Movements'!$C:$C,$A119,'Stock Movements'!$B:$B,"Adjustment Out"))</f>
      </c>
      <c r="I119" s="16">
        <f>IF($A119="","",$F119+$G119-$H119)</f>
      </c>
      <c r="J119" s="17">
        <f>IF($A119="","",IF($I119&lt;=0,"OUT OF STOCK",IF(AND($E119&lt;&gt;"",$I119&lt;=$E119),"LOW STOCK","OK")))</f>
      </c>
      <c r="L119" s="18">
        <f>IF(OR($A119="",$I119=""),"",$I119*$K119)</f>
      </c>
    </row>
    <row r="120" spans="2:12" x14ac:dyDescent="0.25">
      <c r="G120" s="16">
        <f>IF($A120="","",SUMIFS('Stock Movements'!$E:$E,'Stock Movements'!$C:$C,$A120,'Stock Movements'!$B:$B,"Purchase")+SUMIFS('Stock Movements'!$E:$E,'Stock Movements'!$C:$C,$A120,'Stock Movements'!$B:$B,"Adjustment In"))</f>
      </c>
      <c r="H120" s="16">
        <f>IF($A120="","",SUMIFS('Stock Movements'!$E:$E,'Stock Movements'!$C:$C,$A120,'Stock Movements'!$B:$B,"Usage")+SUMIFS('Stock Movements'!$E:$E,'Stock Movements'!$C:$C,$A120,'Stock Movements'!$B:$B,"Disposal")+SUMIFS('Stock Movements'!$E:$E,'Stock Movements'!$C:$C,$A120,'Stock Movements'!$B:$B,"Adjustment Out"))</f>
      </c>
      <c r="I120" s="16">
        <f>IF($A120="","",$F120+$G120-$H120)</f>
      </c>
      <c r="J120" s="17">
        <f>IF($A120="","",IF($I120&lt;=0,"OUT OF STOCK",IF(AND($E120&lt;&gt;"",$I120&lt;=$E120),"LOW STOCK","OK")))</f>
      </c>
      <c r="L120" s="18">
        <f>IF(OR($A120="",$I120=""),"",$I120*$K120)</f>
      </c>
    </row>
    <row r="121" spans="2:12" x14ac:dyDescent="0.25">
      <c r="G121" s="16">
        <f>IF($A121="","",SUMIFS('Stock Movements'!$E:$E,'Stock Movements'!$C:$C,$A121,'Stock Movements'!$B:$B,"Purchase")+SUMIFS('Stock Movements'!$E:$E,'Stock Movements'!$C:$C,$A121,'Stock Movements'!$B:$B,"Adjustment In"))</f>
      </c>
      <c r="H121" s="16">
        <f>IF($A121="","",SUMIFS('Stock Movements'!$E:$E,'Stock Movements'!$C:$C,$A121,'Stock Movements'!$B:$B,"Usage")+SUMIFS('Stock Movements'!$E:$E,'Stock Movements'!$C:$C,$A121,'Stock Movements'!$B:$B,"Disposal")+SUMIFS('Stock Movements'!$E:$E,'Stock Movements'!$C:$C,$A121,'Stock Movements'!$B:$B,"Adjustment Out"))</f>
      </c>
      <c r="I121" s="16">
        <f>IF($A121="","",$F121+$G121-$H121)</f>
      </c>
      <c r="J121" s="17">
        <f>IF($A121="","",IF($I121&lt;=0,"OUT OF STOCK",IF(AND($E121&lt;&gt;"",$I121&lt;=$E121),"LOW STOCK","OK")))</f>
      </c>
      <c r="L121" s="18">
        <f>IF(OR($A121="",$I121=""),"",$I121*$K121)</f>
      </c>
    </row>
    <row r="122" spans="2:12" x14ac:dyDescent="0.25">
      <c r="G122" s="16">
        <f>IF($A122="","",SUMIFS('Stock Movements'!$E:$E,'Stock Movements'!$C:$C,$A122,'Stock Movements'!$B:$B,"Purchase")+SUMIFS('Stock Movements'!$E:$E,'Stock Movements'!$C:$C,$A122,'Stock Movements'!$B:$B,"Adjustment In"))</f>
      </c>
      <c r="H122" s="16">
        <f>IF($A122="","",SUMIFS('Stock Movements'!$E:$E,'Stock Movements'!$C:$C,$A122,'Stock Movements'!$B:$B,"Usage")+SUMIFS('Stock Movements'!$E:$E,'Stock Movements'!$C:$C,$A122,'Stock Movements'!$B:$B,"Disposal")+SUMIFS('Stock Movements'!$E:$E,'Stock Movements'!$C:$C,$A122,'Stock Movements'!$B:$B,"Adjustment Out"))</f>
      </c>
      <c r="I122" s="16">
        <f>IF($A122="","",$F122+$G122-$H122)</f>
      </c>
      <c r="J122" s="17">
        <f>IF($A122="","",IF($I122&lt;=0,"OUT OF STOCK",IF(AND($E122&lt;&gt;"",$I122&lt;=$E122),"LOW STOCK","OK")))</f>
      </c>
      <c r="L122" s="18">
        <f>IF(OR($A122="",$I122=""),"",$I122*$K122)</f>
      </c>
    </row>
    <row r="123" spans="2:12" x14ac:dyDescent="0.25">
      <c r="G123" s="16">
        <f>IF($A123="","",SUMIFS('Stock Movements'!$E:$E,'Stock Movements'!$C:$C,$A123,'Stock Movements'!$B:$B,"Purchase")+SUMIFS('Stock Movements'!$E:$E,'Stock Movements'!$C:$C,$A123,'Stock Movements'!$B:$B,"Adjustment In"))</f>
      </c>
      <c r="H123" s="16">
        <f>IF($A123="","",SUMIFS('Stock Movements'!$E:$E,'Stock Movements'!$C:$C,$A123,'Stock Movements'!$B:$B,"Usage")+SUMIFS('Stock Movements'!$E:$E,'Stock Movements'!$C:$C,$A123,'Stock Movements'!$B:$B,"Disposal")+SUMIFS('Stock Movements'!$E:$E,'Stock Movements'!$C:$C,$A123,'Stock Movements'!$B:$B,"Adjustment Out"))</f>
      </c>
      <c r="I123" s="16">
        <f>IF($A123="","",$F123+$G123-$H123)</f>
      </c>
      <c r="J123" s="17">
        <f>IF($A123="","",IF($I123&lt;=0,"OUT OF STOCK",IF(AND($E123&lt;&gt;"",$I123&lt;=$E123),"LOW STOCK","OK")))</f>
      </c>
      <c r="L123" s="18">
        <f>IF(OR($A123="",$I123=""),"",$I123*$K123)</f>
      </c>
    </row>
    <row r="124" spans="2:12" x14ac:dyDescent="0.25">
      <c r="G124" s="16">
        <f>IF($A124="","",SUMIFS('Stock Movements'!$E:$E,'Stock Movements'!$C:$C,$A124,'Stock Movements'!$B:$B,"Purchase")+SUMIFS('Stock Movements'!$E:$E,'Stock Movements'!$C:$C,$A124,'Stock Movements'!$B:$B,"Adjustment In"))</f>
      </c>
      <c r="H124" s="16">
        <f>IF($A124="","",SUMIFS('Stock Movements'!$E:$E,'Stock Movements'!$C:$C,$A124,'Stock Movements'!$B:$B,"Usage")+SUMIFS('Stock Movements'!$E:$E,'Stock Movements'!$C:$C,$A124,'Stock Movements'!$B:$B,"Disposal")+SUMIFS('Stock Movements'!$E:$E,'Stock Movements'!$C:$C,$A124,'Stock Movements'!$B:$B,"Adjustment Out"))</f>
      </c>
      <c r="I124" s="16">
        <f>IF($A124="","",$F124+$G124-$H124)</f>
      </c>
      <c r="J124" s="17">
        <f>IF($A124="","",IF($I124&lt;=0,"OUT OF STOCK",IF(AND($E124&lt;&gt;"",$I124&lt;=$E124),"LOW STOCK","OK")))</f>
      </c>
      <c r="L124" s="18">
        <f>IF(OR($A124="",$I124=""),"",$I124*$K124)</f>
      </c>
    </row>
    <row r="125" spans="2:12" x14ac:dyDescent="0.25">
      <c r="G125" s="16">
        <f>IF($A125="","",SUMIFS('Stock Movements'!$E:$E,'Stock Movements'!$C:$C,$A125,'Stock Movements'!$B:$B,"Purchase")+SUMIFS('Stock Movements'!$E:$E,'Stock Movements'!$C:$C,$A125,'Stock Movements'!$B:$B,"Adjustment In"))</f>
      </c>
      <c r="H125" s="16">
        <f>IF($A125="","",SUMIFS('Stock Movements'!$E:$E,'Stock Movements'!$C:$C,$A125,'Stock Movements'!$B:$B,"Usage")+SUMIFS('Stock Movements'!$E:$E,'Stock Movements'!$C:$C,$A125,'Stock Movements'!$B:$B,"Disposal")+SUMIFS('Stock Movements'!$E:$E,'Stock Movements'!$C:$C,$A125,'Stock Movements'!$B:$B,"Adjustment Out"))</f>
      </c>
      <c r="I125" s="16">
        <f>IF($A125="","",$F125+$G125-$H125)</f>
      </c>
      <c r="J125" s="17">
        <f>IF($A125="","",IF($I125&lt;=0,"OUT OF STOCK",IF(AND($E125&lt;&gt;"",$I125&lt;=$E125),"LOW STOCK","OK")))</f>
      </c>
      <c r="L125" s="18">
        <f>IF(OR($A125="",$I125=""),"",$I125*$K125)</f>
      </c>
    </row>
    <row r="126" spans="2:12" x14ac:dyDescent="0.25">
      <c r="G126" s="16">
        <f>IF($A126="","",SUMIFS('Stock Movements'!$E:$E,'Stock Movements'!$C:$C,$A126,'Stock Movements'!$B:$B,"Purchase")+SUMIFS('Stock Movements'!$E:$E,'Stock Movements'!$C:$C,$A126,'Stock Movements'!$B:$B,"Adjustment In"))</f>
      </c>
      <c r="H126" s="16">
        <f>IF($A126="","",SUMIFS('Stock Movements'!$E:$E,'Stock Movements'!$C:$C,$A126,'Stock Movements'!$B:$B,"Usage")+SUMIFS('Stock Movements'!$E:$E,'Stock Movements'!$C:$C,$A126,'Stock Movements'!$B:$B,"Disposal")+SUMIFS('Stock Movements'!$E:$E,'Stock Movements'!$C:$C,$A126,'Stock Movements'!$B:$B,"Adjustment Out"))</f>
      </c>
      <c r="I126" s="16">
        <f>IF($A126="","",$F126+$G126-$H126)</f>
      </c>
      <c r="J126" s="17">
        <f>IF($A126="","",IF($I126&lt;=0,"OUT OF STOCK",IF(AND($E126&lt;&gt;"",$I126&lt;=$E126),"LOW STOCK","OK")))</f>
      </c>
      <c r="L126" s="18">
        <f>IF(OR($A126="",$I126=""),"",$I126*$K126)</f>
      </c>
    </row>
    <row r="127" spans="2:12" x14ac:dyDescent="0.25">
      <c r="G127" s="16">
        <f>IF($A127="","",SUMIFS('Stock Movements'!$E:$E,'Stock Movements'!$C:$C,$A127,'Stock Movements'!$B:$B,"Purchase")+SUMIFS('Stock Movements'!$E:$E,'Stock Movements'!$C:$C,$A127,'Stock Movements'!$B:$B,"Adjustment In"))</f>
      </c>
      <c r="H127" s="16">
        <f>IF($A127="","",SUMIFS('Stock Movements'!$E:$E,'Stock Movements'!$C:$C,$A127,'Stock Movements'!$B:$B,"Usage")+SUMIFS('Stock Movements'!$E:$E,'Stock Movements'!$C:$C,$A127,'Stock Movements'!$B:$B,"Disposal")+SUMIFS('Stock Movements'!$E:$E,'Stock Movements'!$C:$C,$A127,'Stock Movements'!$B:$B,"Adjustment Out"))</f>
      </c>
      <c r="I127" s="16">
        <f>IF($A127="","",$F127+$G127-$H127)</f>
      </c>
      <c r="J127" s="17">
        <f>IF($A127="","",IF($I127&lt;=0,"OUT OF STOCK",IF(AND($E127&lt;&gt;"",$I127&lt;=$E127),"LOW STOCK","OK")))</f>
      </c>
      <c r="L127" s="18">
        <f>IF(OR($A127="",$I127=""),"",$I127*$K127)</f>
      </c>
    </row>
    <row r="128" spans="2:12" x14ac:dyDescent="0.25">
      <c r="G128" s="16">
        <f>IF($A128="","",SUMIFS('Stock Movements'!$E:$E,'Stock Movements'!$C:$C,$A128,'Stock Movements'!$B:$B,"Purchase")+SUMIFS('Stock Movements'!$E:$E,'Stock Movements'!$C:$C,$A128,'Stock Movements'!$B:$B,"Adjustment In"))</f>
      </c>
      <c r="H128" s="16">
        <f>IF($A128="","",SUMIFS('Stock Movements'!$E:$E,'Stock Movements'!$C:$C,$A128,'Stock Movements'!$B:$B,"Usage")+SUMIFS('Stock Movements'!$E:$E,'Stock Movements'!$C:$C,$A128,'Stock Movements'!$B:$B,"Disposal")+SUMIFS('Stock Movements'!$E:$E,'Stock Movements'!$C:$C,$A128,'Stock Movements'!$B:$B,"Adjustment Out"))</f>
      </c>
      <c r="I128" s="16">
        <f>IF($A128="","",$F128+$G128-$H128)</f>
      </c>
      <c r="J128" s="17">
        <f>IF($A128="","",IF($I128&lt;=0,"OUT OF STOCK",IF(AND($E128&lt;&gt;"",$I128&lt;=$E128),"LOW STOCK","OK")))</f>
      </c>
      <c r="L128" s="18">
        <f>IF(OR($A128="",$I128=""),"",$I128*$K128)</f>
      </c>
    </row>
    <row r="129" spans="2:12" x14ac:dyDescent="0.25">
      <c r="G129" s="16">
        <f>IF($A129="","",SUMIFS('Stock Movements'!$E:$E,'Stock Movements'!$C:$C,$A129,'Stock Movements'!$B:$B,"Purchase")+SUMIFS('Stock Movements'!$E:$E,'Stock Movements'!$C:$C,$A129,'Stock Movements'!$B:$B,"Adjustment In"))</f>
      </c>
      <c r="H129" s="16">
        <f>IF($A129="","",SUMIFS('Stock Movements'!$E:$E,'Stock Movements'!$C:$C,$A129,'Stock Movements'!$B:$B,"Usage")+SUMIFS('Stock Movements'!$E:$E,'Stock Movements'!$C:$C,$A129,'Stock Movements'!$B:$B,"Disposal")+SUMIFS('Stock Movements'!$E:$E,'Stock Movements'!$C:$C,$A129,'Stock Movements'!$B:$B,"Adjustment Out"))</f>
      </c>
      <c r="I129" s="16">
        <f>IF($A129="","",$F129+$G129-$H129)</f>
      </c>
      <c r="J129" s="17">
        <f>IF($A129="","",IF($I129&lt;=0,"OUT OF STOCK",IF(AND($E129&lt;&gt;"",$I129&lt;=$E129),"LOW STOCK","OK")))</f>
      </c>
      <c r="L129" s="18">
        <f>IF(OR($A129="",$I129=""),"",$I129*$K129)</f>
      </c>
    </row>
    <row r="130" spans="2:12" x14ac:dyDescent="0.25">
      <c r="G130" s="16">
        <f>IF($A130="","",SUMIFS('Stock Movements'!$E:$E,'Stock Movements'!$C:$C,$A130,'Stock Movements'!$B:$B,"Purchase")+SUMIFS('Stock Movements'!$E:$E,'Stock Movements'!$C:$C,$A130,'Stock Movements'!$B:$B,"Adjustment In"))</f>
      </c>
      <c r="H130" s="16">
        <f>IF($A130="","",SUMIFS('Stock Movements'!$E:$E,'Stock Movements'!$C:$C,$A130,'Stock Movements'!$B:$B,"Usage")+SUMIFS('Stock Movements'!$E:$E,'Stock Movements'!$C:$C,$A130,'Stock Movements'!$B:$B,"Disposal")+SUMIFS('Stock Movements'!$E:$E,'Stock Movements'!$C:$C,$A130,'Stock Movements'!$B:$B,"Adjustment Out"))</f>
      </c>
      <c r="I130" s="16">
        <f>IF($A130="","",$F130+$G130-$H130)</f>
      </c>
      <c r="J130" s="17">
        <f>IF($A130="","",IF($I130&lt;=0,"OUT OF STOCK",IF(AND($E130&lt;&gt;"",$I130&lt;=$E130),"LOW STOCK","OK")))</f>
      </c>
      <c r="L130" s="18">
        <f>IF(OR($A130="",$I130=""),"",$I130*$K130)</f>
      </c>
    </row>
    <row r="131" spans="2:12" x14ac:dyDescent="0.25">
      <c r="G131" s="16">
        <f>IF($A131="","",SUMIFS('Stock Movements'!$E:$E,'Stock Movements'!$C:$C,$A131,'Stock Movements'!$B:$B,"Purchase")+SUMIFS('Stock Movements'!$E:$E,'Stock Movements'!$C:$C,$A131,'Stock Movements'!$B:$B,"Adjustment In"))</f>
      </c>
      <c r="H131" s="16">
        <f>IF($A131="","",SUMIFS('Stock Movements'!$E:$E,'Stock Movements'!$C:$C,$A131,'Stock Movements'!$B:$B,"Usage")+SUMIFS('Stock Movements'!$E:$E,'Stock Movements'!$C:$C,$A131,'Stock Movements'!$B:$B,"Disposal")+SUMIFS('Stock Movements'!$E:$E,'Stock Movements'!$C:$C,$A131,'Stock Movements'!$B:$B,"Adjustment Out"))</f>
      </c>
      <c r="I131" s="16">
        <f>IF($A131="","",$F131+$G131-$H131)</f>
      </c>
      <c r="J131" s="17">
        <f>IF($A131="","",IF($I131&lt;=0,"OUT OF STOCK",IF(AND($E131&lt;&gt;"",$I131&lt;=$E131),"LOW STOCK","OK")))</f>
      </c>
      <c r="L131" s="18">
        <f>IF(OR($A131="",$I131=""),"",$I131*$K131)</f>
      </c>
    </row>
    <row r="132" spans="2:12" x14ac:dyDescent="0.25">
      <c r="G132" s="16">
        <f>IF($A132="","",SUMIFS('Stock Movements'!$E:$E,'Stock Movements'!$C:$C,$A132,'Stock Movements'!$B:$B,"Purchase")+SUMIFS('Stock Movements'!$E:$E,'Stock Movements'!$C:$C,$A132,'Stock Movements'!$B:$B,"Adjustment In"))</f>
      </c>
      <c r="H132" s="16">
        <f>IF($A132="","",SUMIFS('Stock Movements'!$E:$E,'Stock Movements'!$C:$C,$A132,'Stock Movements'!$B:$B,"Usage")+SUMIFS('Stock Movements'!$E:$E,'Stock Movements'!$C:$C,$A132,'Stock Movements'!$B:$B,"Disposal")+SUMIFS('Stock Movements'!$E:$E,'Stock Movements'!$C:$C,$A132,'Stock Movements'!$B:$B,"Adjustment Out"))</f>
      </c>
      <c r="I132" s="16">
        <f>IF($A132="","",$F132+$G132-$H132)</f>
      </c>
      <c r="J132" s="17">
        <f>IF($A132="","",IF($I132&lt;=0,"OUT OF STOCK",IF(AND($E132&lt;&gt;"",$I132&lt;=$E132),"LOW STOCK","OK")))</f>
      </c>
      <c r="L132" s="18">
        <f>IF(OR($A132="",$I132=""),"",$I132*$K132)</f>
      </c>
    </row>
    <row r="133" spans="2:12" x14ac:dyDescent="0.25">
      <c r="G133" s="16">
        <f>IF($A133="","",SUMIFS('Stock Movements'!$E:$E,'Stock Movements'!$C:$C,$A133,'Stock Movements'!$B:$B,"Purchase")+SUMIFS('Stock Movements'!$E:$E,'Stock Movements'!$C:$C,$A133,'Stock Movements'!$B:$B,"Adjustment In"))</f>
      </c>
      <c r="H133" s="16">
        <f>IF($A133="","",SUMIFS('Stock Movements'!$E:$E,'Stock Movements'!$C:$C,$A133,'Stock Movements'!$B:$B,"Usage")+SUMIFS('Stock Movements'!$E:$E,'Stock Movements'!$C:$C,$A133,'Stock Movements'!$B:$B,"Disposal")+SUMIFS('Stock Movements'!$E:$E,'Stock Movements'!$C:$C,$A133,'Stock Movements'!$B:$B,"Adjustment Out"))</f>
      </c>
      <c r="I133" s="16">
        <f>IF($A133="","",$F133+$G133-$H133)</f>
      </c>
      <c r="J133" s="17">
        <f>IF($A133="","",IF($I133&lt;=0,"OUT OF STOCK",IF(AND($E133&lt;&gt;"",$I133&lt;=$E133),"LOW STOCK","OK")))</f>
      </c>
      <c r="L133" s="18">
        <f>IF(OR($A133="",$I133=""),"",$I133*$K133)</f>
      </c>
    </row>
    <row r="134" spans="2:12" x14ac:dyDescent="0.25">
      <c r="G134" s="16">
        <f>IF($A134="","",SUMIFS('Stock Movements'!$E:$E,'Stock Movements'!$C:$C,$A134,'Stock Movements'!$B:$B,"Purchase")+SUMIFS('Stock Movements'!$E:$E,'Stock Movements'!$C:$C,$A134,'Stock Movements'!$B:$B,"Adjustment In"))</f>
      </c>
      <c r="H134" s="16">
        <f>IF($A134="","",SUMIFS('Stock Movements'!$E:$E,'Stock Movements'!$C:$C,$A134,'Stock Movements'!$B:$B,"Usage")+SUMIFS('Stock Movements'!$E:$E,'Stock Movements'!$C:$C,$A134,'Stock Movements'!$B:$B,"Disposal")+SUMIFS('Stock Movements'!$E:$E,'Stock Movements'!$C:$C,$A134,'Stock Movements'!$B:$B,"Adjustment Out"))</f>
      </c>
      <c r="I134" s="16">
        <f>IF($A134="","",$F134+$G134-$H134)</f>
      </c>
      <c r="J134" s="17">
        <f>IF($A134="","",IF($I134&lt;=0,"OUT OF STOCK",IF(AND($E134&lt;&gt;"",$I134&lt;=$E134),"LOW STOCK","OK")))</f>
      </c>
      <c r="L134" s="18">
        <f>IF(OR($A134="",$I134=""),"",$I134*$K134)</f>
      </c>
    </row>
    <row r="135" spans="2:12" x14ac:dyDescent="0.25">
      <c r="G135" s="16">
        <f>IF($A135="","",SUMIFS('Stock Movements'!$E:$E,'Stock Movements'!$C:$C,$A135,'Stock Movements'!$B:$B,"Purchase")+SUMIFS('Stock Movements'!$E:$E,'Stock Movements'!$C:$C,$A135,'Stock Movements'!$B:$B,"Adjustment In"))</f>
      </c>
      <c r="H135" s="16">
        <f>IF($A135="","",SUMIFS('Stock Movements'!$E:$E,'Stock Movements'!$C:$C,$A135,'Stock Movements'!$B:$B,"Usage")+SUMIFS('Stock Movements'!$E:$E,'Stock Movements'!$C:$C,$A135,'Stock Movements'!$B:$B,"Disposal")+SUMIFS('Stock Movements'!$E:$E,'Stock Movements'!$C:$C,$A135,'Stock Movements'!$B:$B,"Adjustment Out"))</f>
      </c>
      <c r="I135" s="16">
        <f>IF($A135="","",$F135+$G135-$H135)</f>
      </c>
      <c r="J135" s="17">
        <f>IF($A135="","",IF($I135&lt;=0,"OUT OF STOCK",IF(AND($E135&lt;&gt;"",$I135&lt;=$E135),"LOW STOCK","OK")))</f>
      </c>
      <c r="L135" s="18">
        <f>IF(OR($A135="",$I135=""),"",$I135*$K135)</f>
      </c>
    </row>
    <row r="136" spans="2:12" x14ac:dyDescent="0.25">
      <c r="G136" s="16">
        <f>IF($A136="","",SUMIFS('Stock Movements'!$E:$E,'Stock Movements'!$C:$C,$A136,'Stock Movements'!$B:$B,"Purchase")+SUMIFS('Stock Movements'!$E:$E,'Stock Movements'!$C:$C,$A136,'Stock Movements'!$B:$B,"Adjustment In"))</f>
      </c>
      <c r="H136" s="16">
        <f>IF($A136="","",SUMIFS('Stock Movements'!$E:$E,'Stock Movements'!$C:$C,$A136,'Stock Movements'!$B:$B,"Usage")+SUMIFS('Stock Movements'!$E:$E,'Stock Movements'!$C:$C,$A136,'Stock Movements'!$B:$B,"Disposal")+SUMIFS('Stock Movements'!$E:$E,'Stock Movements'!$C:$C,$A136,'Stock Movements'!$B:$B,"Adjustment Out"))</f>
      </c>
      <c r="I136" s="16">
        <f>IF($A136="","",$F136+$G136-$H136)</f>
      </c>
      <c r="J136" s="17">
        <f>IF($A136="","",IF($I136&lt;=0,"OUT OF STOCK",IF(AND($E136&lt;&gt;"",$I136&lt;=$E136),"LOW STOCK","OK")))</f>
      </c>
      <c r="L136" s="18">
        <f>IF(OR($A136="",$I136=""),"",$I136*$K136)</f>
      </c>
    </row>
    <row r="137" spans="2:12" x14ac:dyDescent="0.25">
      <c r="G137" s="16">
        <f>IF($A137="","",SUMIFS('Stock Movements'!$E:$E,'Stock Movements'!$C:$C,$A137,'Stock Movements'!$B:$B,"Purchase")+SUMIFS('Stock Movements'!$E:$E,'Stock Movements'!$C:$C,$A137,'Stock Movements'!$B:$B,"Adjustment In"))</f>
      </c>
      <c r="H137" s="16">
        <f>IF($A137="","",SUMIFS('Stock Movements'!$E:$E,'Stock Movements'!$C:$C,$A137,'Stock Movements'!$B:$B,"Usage")+SUMIFS('Stock Movements'!$E:$E,'Stock Movements'!$C:$C,$A137,'Stock Movements'!$B:$B,"Disposal")+SUMIFS('Stock Movements'!$E:$E,'Stock Movements'!$C:$C,$A137,'Stock Movements'!$B:$B,"Adjustment Out"))</f>
      </c>
      <c r="I137" s="16">
        <f>IF($A137="","",$F137+$G137-$H137)</f>
      </c>
      <c r="J137" s="17">
        <f>IF($A137="","",IF($I137&lt;=0,"OUT OF STOCK",IF(AND($E137&lt;&gt;"",$I137&lt;=$E137),"LOW STOCK","OK")))</f>
      </c>
      <c r="L137" s="18">
        <f>IF(OR($A137="",$I137=""),"",$I137*$K137)</f>
      </c>
    </row>
    <row r="138" spans="2:12" x14ac:dyDescent="0.25">
      <c r="G138" s="16">
        <f>IF($A138="","",SUMIFS('Stock Movements'!$E:$E,'Stock Movements'!$C:$C,$A138,'Stock Movements'!$B:$B,"Purchase")+SUMIFS('Stock Movements'!$E:$E,'Stock Movements'!$C:$C,$A138,'Stock Movements'!$B:$B,"Adjustment In"))</f>
      </c>
      <c r="H138" s="16">
        <f>IF($A138="","",SUMIFS('Stock Movements'!$E:$E,'Stock Movements'!$C:$C,$A138,'Stock Movements'!$B:$B,"Usage")+SUMIFS('Stock Movements'!$E:$E,'Stock Movements'!$C:$C,$A138,'Stock Movements'!$B:$B,"Disposal")+SUMIFS('Stock Movements'!$E:$E,'Stock Movements'!$C:$C,$A138,'Stock Movements'!$B:$B,"Adjustment Out"))</f>
      </c>
      <c r="I138" s="16">
        <f>IF($A138="","",$F138+$G138-$H138)</f>
      </c>
      <c r="J138" s="17">
        <f>IF($A138="","",IF($I138&lt;=0,"OUT OF STOCK",IF(AND($E138&lt;&gt;"",$I138&lt;=$E138),"LOW STOCK","OK")))</f>
      </c>
      <c r="L138" s="18">
        <f>IF(OR($A138="",$I138=""),"",$I138*$K138)</f>
      </c>
    </row>
    <row r="139" spans="2:12" x14ac:dyDescent="0.25">
      <c r="G139" s="16">
        <f>IF($A139="","",SUMIFS('Stock Movements'!$E:$E,'Stock Movements'!$C:$C,$A139,'Stock Movements'!$B:$B,"Purchase")+SUMIFS('Stock Movements'!$E:$E,'Stock Movements'!$C:$C,$A139,'Stock Movements'!$B:$B,"Adjustment In"))</f>
      </c>
      <c r="H139" s="16">
        <f>IF($A139="","",SUMIFS('Stock Movements'!$E:$E,'Stock Movements'!$C:$C,$A139,'Stock Movements'!$B:$B,"Usage")+SUMIFS('Stock Movements'!$E:$E,'Stock Movements'!$C:$C,$A139,'Stock Movements'!$B:$B,"Disposal")+SUMIFS('Stock Movements'!$E:$E,'Stock Movements'!$C:$C,$A139,'Stock Movements'!$B:$B,"Adjustment Out"))</f>
      </c>
      <c r="I139" s="16">
        <f>IF($A139="","",$F139+$G139-$H139)</f>
      </c>
      <c r="J139" s="17">
        <f>IF($A139="","",IF($I139&lt;=0,"OUT OF STOCK",IF(AND($E139&lt;&gt;"",$I139&lt;=$E139),"LOW STOCK","OK")))</f>
      </c>
      <c r="L139" s="18">
        <f>IF(OR($A139="",$I139=""),"",$I139*$K139)</f>
      </c>
    </row>
    <row r="140" spans="2:12" x14ac:dyDescent="0.25">
      <c r="G140" s="16">
        <f>IF($A140="","",SUMIFS('Stock Movements'!$E:$E,'Stock Movements'!$C:$C,$A140,'Stock Movements'!$B:$B,"Purchase")+SUMIFS('Stock Movements'!$E:$E,'Stock Movements'!$C:$C,$A140,'Stock Movements'!$B:$B,"Adjustment In"))</f>
      </c>
      <c r="H140" s="16">
        <f>IF($A140="","",SUMIFS('Stock Movements'!$E:$E,'Stock Movements'!$C:$C,$A140,'Stock Movements'!$B:$B,"Usage")+SUMIFS('Stock Movements'!$E:$E,'Stock Movements'!$C:$C,$A140,'Stock Movements'!$B:$B,"Disposal")+SUMIFS('Stock Movements'!$E:$E,'Stock Movements'!$C:$C,$A140,'Stock Movements'!$B:$B,"Adjustment Out"))</f>
      </c>
      <c r="I140" s="16">
        <f>IF($A140="","",$F140+$G140-$H140)</f>
      </c>
      <c r="J140" s="17">
        <f>IF($A140="","",IF($I140&lt;=0,"OUT OF STOCK",IF(AND($E140&lt;&gt;"",$I140&lt;=$E140),"LOW STOCK","OK")))</f>
      </c>
      <c r="L140" s="18">
        <f>IF(OR($A140="",$I140=""),"",$I140*$K140)</f>
      </c>
    </row>
    <row r="141" spans="2:12" x14ac:dyDescent="0.25">
      <c r="G141" s="16">
        <f>IF($A141="","",SUMIFS('Stock Movements'!$E:$E,'Stock Movements'!$C:$C,$A141,'Stock Movements'!$B:$B,"Purchase")+SUMIFS('Stock Movements'!$E:$E,'Stock Movements'!$C:$C,$A141,'Stock Movements'!$B:$B,"Adjustment In"))</f>
      </c>
      <c r="H141" s="16">
        <f>IF($A141="","",SUMIFS('Stock Movements'!$E:$E,'Stock Movements'!$C:$C,$A141,'Stock Movements'!$B:$B,"Usage")+SUMIFS('Stock Movements'!$E:$E,'Stock Movements'!$C:$C,$A141,'Stock Movements'!$B:$B,"Disposal")+SUMIFS('Stock Movements'!$E:$E,'Stock Movements'!$C:$C,$A141,'Stock Movements'!$B:$B,"Adjustment Out"))</f>
      </c>
      <c r="I141" s="16">
        <f>IF($A141="","",$F141+$G141-$H141)</f>
      </c>
      <c r="J141" s="17">
        <f>IF($A141="","",IF($I141&lt;=0,"OUT OF STOCK",IF(AND($E141&lt;&gt;"",$I141&lt;=$E141),"LOW STOCK","OK")))</f>
      </c>
      <c r="L141" s="18">
        <f>IF(OR($A141="",$I141=""),"",$I141*$K141)</f>
      </c>
    </row>
    <row r="142" spans="2:12" x14ac:dyDescent="0.25">
      <c r="G142" s="16">
        <f>IF($A142="","",SUMIFS('Stock Movements'!$E:$E,'Stock Movements'!$C:$C,$A142,'Stock Movements'!$B:$B,"Purchase")+SUMIFS('Stock Movements'!$E:$E,'Stock Movements'!$C:$C,$A142,'Stock Movements'!$B:$B,"Adjustment In"))</f>
      </c>
      <c r="H142" s="16">
        <f>IF($A142="","",SUMIFS('Stock Movements'!$E:$E,'Stock Movements'!$C:$C,$A142,'Stock Movements'!$B:$B,"Usage")+SUMIFS('Stock Movements'!$E:$E,'Stock Movements'!$C:$C,$A142,'Stock Movements'!$B:$B,"Disposal")+SUMIFS('Stock Movements'!$E:$E,'Stock Movements'!$C:$C,$A142,'Stock Movements'!$B:$B,"Adjustment Out"))</f>
      </c>
      <c r="I142" s="16">
        <f>IF($A142="","",$F142+$G142-$H142)</f>
      </c>
      <c r="J142" s="17">
        <f>IF($A142="","",IF($I142&lt;=0,"OUT OF STOCK",IF(AND($E142&lt;&gt;"",$I142&lt;=$E142),"LOW STOCK","OK")))</f>
      </c>
      <c r="L142" s="18">
        <f>IF(OR($A142="",$I142=""),"",$I142*$K142)</f>
      </c>
    </row>
    <row r="143" spans="2:12" x14ac:dyDescent="0.25">
      <c r="G143" s="16">
        <f>IF($A143="","",SUMIFS('Stock Movements'!$E:$E,'Stock Movements'!$C:$C,$A143,'Stock Movements'!$B:$B,"Purchase")+SUMIFS('Stock Movements'!$E:$E,'Stock Movements'!$C:$C,$A143,'Stock Movements'!$B:$B,"Adjustment In"))</f>
      </c>
      <c r="H143" s="16">
        <f>IF($A143="","",SUMIFS('Stock Movements'!$E:$E,'Stock Movements'!$C:$C,$A143,'Stock Movements'!$B:$B,"Usage")+SUMIFS('Stock Movements'!$E:$E,'Stock Movements'!$C:$C,$A143,'Stock Movements'!$B:$B,"Disposal")+SUMIFS('Stock Movements'!$E:$E,'Stock Movements'!$C:$C,$A143,'Stock Movements'!$B:$B,"Adjustment Out"))</f>
      </c>
      <c r="I143" s="16">
        <f>IF($A143="","",$F143+$G143-$H143)</f>
      </c>
      <c r="J143" s="17">
        <f>IF($A143="","",IF($I143&lt;=0,"OUT OF STOCK",IF(AND($E143&lt;&gt;"",$I143&lt;=$E143),"LOW STOCK","OK")))</f>
      </c>
      <c r="L143" s="18">
        <f>IF(OR($A143="",$I143=""),"",$I143*$K143)</f>
      </c>
    </row>
    <row r="144" spans="2:12" x14ac:dyDescent="0.25">
      <c r="G144" s="16">
        <f>IF($A144="","",SUMIFS('Stock Movements'!$E:$E,'Stock Movements'!$C:$C,$A144,'Stock Movements'!$B:$B,"Purchase")+SUMIFS('Stock Movements'!$E:$E,'Stock Movements'!$C:$C,$A144,'Stock Movements'!$B:$B,"Adjustment In"))</f>
      </c>
      <c r="H144" s="16">
        <f>IF($A144="","",SUMIFS('Stock Movements'!$E:$E,'Stock Movements'!$C:$C,$A144,'Stock Movements'!$B:$B,"Usage")+SUMIFS('Stock Movements'!$E:$E,'Stock Movements'!$C:$C,$A144,'Stock Movements'!$B:$B,"Disposal")+SUMIFS('Stock Movements'!$E:$E,'Stock Movements'!$C:$C,$A144,'Stock Movements'!$B:$B,"Adjustment Out"))</f>
      </c>
      <c r="I144" s="16">
        <f>IF($A144="","",$F144+$G144-$H144)</f>
      </c>
      <c r="J144" s="17">
        <f>IF($A144="","",IF($I144&lt;=0,"OUT OF STOCK",IF(AND($E144&lt;&gt;"",$I144&lt;=$E144),"LOW STOCK","OK")))</f>
      </c>
      <c r="L144" s="18">
        <f>IF(OR($A144="",$I144=""),"",$I144*$K144)</f>
      </c>
    </row>
    <row r="145" spans="2:12" x14ac:dyDescent="0.25">
      <c r="G145" s="16">
        <f>IF($A145="","",SUMIFS('Stock Movements'!$E:$E,'Stock Movements'!$C:$C,$A145,'Stock Movements'!$B:$B,"Purchase")+SUMIFS('Stock Movements'!$E:$E,'Stock Movements'!$C:$C,$A145,'Stock Movements'!$B:$B,"Adjustment In"))</f>
      </c>
      <c r="H145" s="16">
        <f>IF($A145="","",SUMIFS('Stock Movements'!$E:$E,'Stock Movements'!$C:$C,$A145,'Stock Movements'!$B:$B,"Usage")+SUMIFS('Stock Movements'!$E:$E,'Stock Movements'!$C:$C,$A145,'Stock Movements'!$B:$B,"Disposal")+SUMIFS('Stock Movements'!$E:$E,'Stock Movements'!$C:$C,$A145,'Stock Movements'!$B:$B,"Adjustment Out"))</f>
      </c>
      <c r="I145" s="16">
        <f>IF($A145="","",$F145+$G145-$H145)</f>
      </c>
      <c r="J145" s="17">
        <f>IF($A145="","",IF($I145&lt;=0,"OUT OF STOCK",IF(AND($E145&lt;&gt;"",$I145&lt;=$E145),"LOW STOCK","OK")))</f>
      </c>
      <c r="L145" s="18">
        <f>IF(OR($A145="",$I145=""),"",$I145*$K145)</f>
      </c>
    </row>
    <row r="146" spans="2:12" x14ac:dyDescent="0.25">
      <c r="G146" s="16">
        <f>IF($A146="","",SUMIFS('Stock Movements'!$E:$E,'Stock Movements'!$C:$C,$A146,'Stock Movements'!$B:$B,"Purchase")+SUMIFS('Stock Movements'!$E:$E,'Stock Movements'!$C:$C,$A146,'Stock Movements'!$B:$B,"Adjustment In"))</f>
      </c>
      <c r="H146" s="16">
        <f>IF($A146="","",SUMIFS('Stock Movements'!$E:$E,'Stock Movements'!$C:$C,$A146,'Stock Movements'!$B:$B,"Usage")+SUMIFS('Stock Movements'!$E:$E,'Stock Movements'!$C:$C,$A146,'Stock Movements'!$B:$B,"Disposal")+SUMIFS('Stock Movements'!$E:$E,'Stock Movements'!$C:$C,$A146,'Stock Movements'!$B:$B,"Adjustment Out"))</f>
      </c>
      <c r="I146" s="16">
        <f>IF($A146="","",$F146+$G146-$H146)</f>
      </c>
      <c r="J146" s="17">
        <f>IF($A146="","",IF($I146&lt;=0,"OUT OF STOCK",IF(AND($E146&lt;&gt;"",$I146&lt;=$E146),"LOW STOCK","OK")))</f>
      </c>
      <c r="L146" s="18">
        <f>IF(OR($A146="",$I146=""),"",$I146*$K146)</f>
      </c>
    </row>
    <row r="147" spans="2:12" x14ac:dyDescent="0.25">
      <c r="G147" s="16">
        <f>IF($A147="","",SUMIFS('Stock Movements'!$E:$E,'Stock Movements'!$C:$C,$A147,'Stock Movements'!$B:$B,"Purchase")+SUMIFS('Stock Movements'!$E:$E,'Stock Movements'!$C:$C,$A147,'Stock Movements'!$B:$B,"Adjustment In"))</f>
      </c>
      <c r="H147" s="16">
        <f>IF($A147="","",SUMIFS('Stock Movements'!$E:$E,'Stock Movements'!$C:$C,$A147,'Stock Movements'!$B:$B,"Usage")+SUMIFS('Stock Movements'!$E:$E,'Stock Movements'!$C:$C,$A147,'Stock Movements'!$B:$B,"Disposal")+SUMIFS('Stock Movements'!$E:$E,'Stock Movements'!$C:$C,$A147,'Stock Movements'!$B:$B,"Adjustment Out"))</f>
      </c>
      <c r="I147" s="16">
        <f>IF($A147="","",$F147+$G147-$H147)</f>
      </c>
      <c r="J147" s="17">
        <f>IF($A147="","",IF($I147&lt;=0,"OUT OF STOCK",IF(AND($E147&lt;&gt;"",$I147&lt;=$E147),"LOW STOCK","OK")))</f>
      </c>
      <c r="L147" s="18">
        <f>IF(OR($A147="",$I147=""),"",$I147*$K147)</f>
      </c>
    </row>
    <row r="148" spans="2:12" x14ac:dyDescent="0.25">
      <c r="G148" s="16">
        <f>IF($A148="","",SUMIFS('Stock Movements'!$E:$E,'Stock Movements'!$C:$C,$A148,'Stock Movements'!$B:$B,"Purchase")+SUMIFS('Stock Movements'!$E:$E,'Stock Movements'!$C:$C,$A148,'Stock Movements'!$B:$B,"Adjustment In"))</f>
      </c>
      <c r="H148" s="16">
        <f>IF($A148="","",SUMIFS('Stock Movements'!$E:$E,'Stock Movements'!$C:$C,$A148,'Stock Movements'!$B:$B,"Usage")+SUMIFS('Stock Movements'!$E:$E,'Stock Movements'!$C:$C,$A148,'Stock Movements'!$B:$B,"Disposal")+SUMIFS('Stock Movements'!$E:$E,'Stock Movements'!$C:$C,$A148,'Stock Movements'!$B:$B,"Adjustment Out"))</f>
      </c>
      <c r="I148" s="16">
        <f>IF($A148="","",$F148+$G148-$H148)</f>
      </c>
      <c r="J148" s="17">
        <f>IF($A148="","",IF($I148&lt;=0,"OUT OF STOCK",IF(AND($E148&lt;&gt;"",$I148&lt;=$E148),"LOW STOCK","OK")))</f>
      </c>
      <c r="L148" s="18">
        <f>IF(OR($A148="",$I148=""),"",$I148*$K148)</f>
      </c>
    </row>
    <row r="149" spans="2:12" x14ac:dyDescent="0.25">
      <c r="G149" s="16">
        <f>IF($A149="","",SUMIFS('Stock Movements'!$E:$E,'Stock Movements'!$C:$C,$A149,'Stock Movements'!$B:$B,"Purchase")+SUMIFS('Stock Movements'!$E:$E,'Stock Movements'!$C:$C,$A149,'Stock Movements'!$B:$B,"Adjustment In"))</f>
      </c>
      <c r="H149" s="16">
        <f>IF($A149="","",SUMIFS('Stock Movements'!$E:$E,'Stock Movements'!$C:$C,$A149,'Stock Movements'!$B:$B,"Usage")+SUMIFS('Stock Movements'!$E:$E,'Stock Movements'!$C:$C,$A149,'Stock Movements'!$B:$B,"Disposal")+SUMIFS('Stock Movements'!$E:$E,'Stock Movements'!$C:$C,$A149,'Stock Movements'!$B:$B,"Adjustment Out"))</f>
      </c>
      <c r="I149" s="16">
        <f>IF($A149="","",$F149+$G149-$H149)</f>
      </c>
      <c r="J149" s="17">
        <f>IF($A149="","",IF($I149&lt;=0,"OUT OF STOCK",IF(AND($E149&lt;&gt;"",$I149&lt;=$E149),"LOW STOCK","OK")))</f>
      </c>
      <c r="L149" s="18">
        <f>IF(OR($A149="",$I149=""),"",$I149*$K149)</f>
      </c>
    </row>
    <row r="150" spans="2:12" x14ac:dyDescent="0.25">
      <c r="G150" s="16">
        <f>IF($A150="","",SUMIFS('Stock Movements'!$E:$E,'Stock Movements'!$C:$C,$A150,'Stock Movements'!$B:$B,"Purchase")+SUMIFS('Stock Movements'!$E:$E,'Stock Movements'!$C:$C,$A150,'Stock Movements'!$B:$B,"Adjustment In"))</f>
      </c>
      <c r="H150" s="16">
        <f>IF($A150="","",SUMIFS('Stock Movements'!$E:$E,'Stock Movements'!$C:$C,$A150,'Stock Movements'!$B:$B,"Usage")+SUMIFS('Stock Movements'!$E:$E,'Stock Movements'!$C:$C,$A150,'Stock Movements'!$B:$B,"Disposal")+SUMIFS('Stock Movements'!$E:$E,'Stock Movements'!$C:$C,$A150,'Stock Movements'!$B:$B,"Adjustment Out"))</f>
      </c>
      <c r="I150" s="16">
        <f>IF($A150="","",$F150+$G150-$H150)</f>
      </c>
      <c r="J150" s="17">
        <f>IF($A150="","",IF($I150&lt;=0,"OUT OF STOCK",IF(AND($E150&lt;&gt;"",$I150&lt;=$E150),"LOW STOCK","OK")))</f>
      </c>
      <c r="L150" s="18">
        <f>IF(OR($A150="",$I150=""),"",$I150*$K150)</f>
      </c>
    </row>
  </sheetData>
  <autoFilter ref="A1:P1"/>
  <conditionalFormatting sqref="$J$2:$J$150">
    <cfRule type="expression" dxfId="12" priority="13">
      <formula>$J2="OUT OF STOCK"</formula>
    </cfRule>
  </conditionalFormatting>
  <conditionalFormatting sqref="$J$2:$J$150">
    <cfRule type="expression" dxfId="13" priority="14">
      <formula>$J2="LOW STOCK"</formula>
    </cfRule>
  </conditionalFormatting>
  <conditionalFormatting sqref="$J$2:$J$150">
    <cfRule type="expression" dxfId="14" priority="15">
      <formula>$J2="OK"</formula>
    </cfRule>
  </conditionalFormatting>
  <dataValidations count="6">
    <dataValidation type="list" allowBlank="1" sqref="B10:B150">
      <formula1>='Reference'!$B$2:$B$50</formula1>
    </dataValidation>
    <dataValidation type="list" allowBlank="1" sqref="B2:B150">
      <formula1>='Reference'!$B$2:$B$50</formula1>
    </dataValidation>
    <dataValidation type="list" allowBlank="1" sqref="C10:C150">
      <formula1>='Reference'!$A$2:$A$50</formula1>
    </dataValidation>
    <dataValidation type="list" allowBlank="1" sqref="C2:C150">
      <formula1>='Reference'!$A$2:$A$50</formula1>
    </dataValidation>
    <dataValidation type="list" allowBlank="1" sqref="D10:D150">
      <formula1>='Reference'!$D$2:$D$50</formula1>
    </dataValidation>
    <dataValidation type="list" allowBlank="1" sqref="D2:D150">
      <formula1>='Reference'!$D$2:$D$50</formula1>
    </dataValidation>
  </dataValidations>
  <pageMargins left="0.4" right="0.4" top="0.6" bottom="0.6" header="0.3" footer="0.3"/>
  <pageSetup orientation="portrait" fitToWidth="1" fitToHeight="0"/>
  <headerFooter>
    <oddFooter>&amp;L Orchard &amp; Farm Inventory Spreadsheet by Kropigo &amp;R kropigo.com</oddFooter>
    <evenFooter>&amp;L Orchard &amp; Farm Inventory Spreadsheet by Kropigo &amp;R kropigo.com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7C9AE"/>
    <pageSetUpPr fitToPage="1"/>
  </sheetPr>
  <dimension ref="A1:J600"/>
  <sheetViews>
    <sheetView workbookViewId="0" zoomScale="100">
      <pane xSplit="2" ySplit="1" topLeftCell="C2" activePane="bottomRight" state="frozen"/>
      <selection pane="bottomRight" activeCell="A2" sqref="A2"/>
    </sheetView>
  </sheetViews>
  <sheetFormatPr defaultRowHeight="18" outlineLevelRow="0" outlineLevelCol="0" x14ac:dyDescent="55" customHeight="1"/>
  <cols>
    <col min="1" max="1" width="12" style="10" customWidth="1"/>
    <col min="2" max="2" width="16" customWidth="1"/>
    <col min="3" max="3" width="26" customWidth="1"/>
    <col min="4" max="4" width="20" customWidth="1"/>
    <col min="5" max="5" width="12" style="8" customWidth="1"/>
    <col min="6" max="6" width="12" customWidth="1"/>
    <col min="7" max="8" width="14" style="9" customWidth="1"/>
    <col min="9" max="9" width="18" customWidth="1"/>
    <col min="10" max="10" width="32" customWidth="1"/>
  </cols>
  <sheetData>
    <row r="1" ht="32" customHeight="1" spans="1:10" s="11" customFormat="1" x14ac:dyDescent="0.25">
      <c r="A1" s="15" t="s">
        <v>88</v>
      </c>
      <c r="B1" s="12" t="s">
        <v>89</v>
      </c>
      <c r="C1" s="12" t="s">
        <v>26</v>
      </c>
      <c r="D1" s="12" t="s">
        <v>90</v>
      </c>
      <c r="E1" s="13" t="s">
        <v>91</v>
      </c>
      <c r="F1" s="12" t="s">
        <v>29</v>
      </c>
      <c r="G1" s="14" t="s">
        <v>92</v>
      </c>
      <c r="H1" s="14" t="s">
        <v>93</v>
      </c>
      <c r="I1" s="12" t="s">
        <v>94</v>
      </c>
      <c r="J1" s="12" t="s">
        <v>95</v>
      </c>
    </row>
    <row r="2" spans="1:10" x14ac:dyDescent="0.25">
      <c r="A2" s="10">
        <v>46213</v>
      </c>
      <c r="B2" t="s">
        <v>96</v>
      </c>
      <c r="C2" t="s">
        <v>52</v>
      </c>
      <c r="D2" t="s">
        <v>54</v>
      </c>
      <c r="E2" s="8">
        <v>25</v>
      </c>
      <c r="F2" s="17">
        <f>IF($C2="","",IFERROR(VLOOKUP($C2,'Consumables'!$A:$D,4,FALSE),""))</f>
      </c>
      <c r="G2" s="9">
        <f>IF($C2="","",IFERROR(VLOOKUP($C2,'Consumables'!$A:$K,11,FALSE),""))</f>
      </c>
      <c r="H2" s="18">
        <f>IF(OR($E2="",$G2=""),"",$E2*$G2)</f>
      </c>
      <c r="I2" t="s">
        <v>97</v>
      </c>
      <c r="J2" t="s">
        <v>98</v>
      </c>
    </row>
    <row r="3" spans="1:10" x14ac:dyDescent="0.25">
      <c r="A3" s="10">
        <v>46231</v>
      </c>
      <c r="B3" t="s">
        <v>99</v>
      </c>
      <c r="C3" t="s">
        <v>52</v>
      </c>
      <c r="D3" t="s">
        <v>54</v>
      </c>
      <c r="E3" s="8">
        <v>15</v>
      </c>
      <c r="F3" s="17">
        <f>IF($C3="","",IFERROR(VLOOKUP($C3,'Consumables'!$A:$D,4,FALSE),""))</f>
      </c>
      <c r="G3" s="9">
        <f>IF($C3="","",IFERROR(VLOOKUP($C3,'Consumables'!$A:$K,11,FALSE),""))</f>
      </c>
      <c r="H3" s="18">
        <f>IF(OR($E3="",$G3=""),"",$E3*$G3)</f>
      </c>
      <c r="I3" t="s">
        <v>100</v>
      </c>
      <c r="J3" t="s">
        <v>101</v>
      </c>
    </row>
    <row r="4" spans="1:10" x14ac:dyDescent="0.25">
      <c r="A4" s="10">
        <v>46235</v>
      </c>
      <c r="B4" t="s">
        <v>96</v>
      </c>
      <c r="C4" t="s">
        <v>80</v>
      </c>
      <c r="D4" t="s">
        <v>82</v>
      </c>
      <c r="E4" s="8">
        <v>800</v>
      </c>
      <c r="F4" s="17">
        <f>IF($C4="","",IFERROR(VLOOKUP($C4,'Consumables'!$A:$D,4,FALSE),""))</f>
      </c>
      <c r="G4" s="9">
        <f>IF($C4="","",IFERROR(VLOOKUP($C4,'Consumables'!$A:$K,11,FALSE),""))</f>
      </c>
      <c r="H4" s="18">
        <f>IF(OR($E4="",$G4=""),"",$E4*$G4)</f>
      </c>
      <c r="I4" t="s">
        <v>97</v>
      </c>
      <c r="J4" t="s">
        <v>102</v>
      </c>
    </row>
    <row r="5" spans="1:10" x14ac:dyDescent="0.25">
      <c r="A5" s="10">
        <v>46237</v>
      </c>
      <c r="B5" t="s">
        <v>99</v>
      </c>
      <c r="C5" t="s">
        <v>59</v>
      </c>
      <c r="D5" t="s">
        <v>54</v>
      </c>
      <c r="E5" s="8">
        <v>6</v>
      </c>
      <c r="F5" s="17">
        <f>IF($C5="","",IFERROR(VLOOKUP($C5,'Consumables'!$A:$D,4,FALSE),""))</f>
      </c>
      <c r="G5" s="9">
        <f>IF($C5="","",IFERROR(VLOOKUP($C5,'Consumables'!$A:$K,11,FALSE),""))</f>
      </c>
      <c r="H5" s="18">
        <f>IF(OR($E5="",$G5=""),"",$E5*$G5)</f>
      </c>
      <c r="I5" t="s">
        <v>100</v>
      </c>
      <c r="J5" t="s">
        <v>103</v>
      </c>
    </row>
    <row r="6" spans="1:10" x14ac:dyDescent="0.25">
      <c r="A6" s="10">
        <v>46239</v>
      </c>
      <c r="B6" t="s">
        <v>104</v>
      </c>
      <c r="C6" t="s">
        <v>75</v>
      </c>
      <c r="D6" t="s">
        <v>77</v>
      </c>
      <c r="E6" s="8">
        <v>2</v>
      </c>
      <c r="F6" s="17">
        <f>IF($C6="","",IFERROR(VLOOKUP($C6,'Consumables'!$A:$D,4,FALSE),""))</f>
      </c>
      <c r="G6" s="9">
        <f>IF($C6="","",IFERROR(VLOOKUP($C6,'Consumables'!$A:$K,11,FALSE),""))</f>
      </c>
      <c r="H6" s="18">
        <f>IF(OR($E6="",$G6=""),"",$E6*$G6)</f>
      </c>
      <c r="I6" t="s">
        <v>105</v>
      </c>
      <c r="J6" t="s">
        <v>106</v>
      </c>
    </row>
    <row r="7" spans="2:8" x14ac:dyDescent="0.25">
      <c r="F7" s="17">
        <f>IF($C7="","",IFERROR(VLOOKUP($C7,'Consumables'!$A:$D,4,FALSE),""))</f>
      </c>
      <c r="G7" s="9">
        <f>IF($C7="","",IFERROR(VLOOKUP($C7,'Consumables'!$A:$K,11,FALSE),""))</f>
      </c>
      <c r="H7" s="18">
        <f>IF(OR($E7="",$G7=""),"",$E7*$G7)</f>
      </c>
    </row>
    <row r="8" spans="2:8" x14ac:dyDescent="0.25">
      <c r="F8" s="17">
        <f>IF($C8="","",IFERROR(VLOOKUP($C8,'Consumables'!$A:$D,4,FALSE),""))</f>
      </c>
      <c r="G8" s="9">
        <f>IF($C8="","",IFERROR(VLOOKUP($C8,'Consumables'!$A:$K,11,FALSE),""))</f>
      </c>
      <c r="H8" s="18">
        <f>IF(OR($E8="",$G8=""),"",$E8*$G8)</f>
      </c>
    </row>
    <row r="9" spans="2:8" x14ac:dyDescent="0.25">
      <c r="F9" s="17">
        <f>IF($C9="","",IFERROR(VLOOKUP($C9,'Consumables'!$A:$D,4,FALSE),""))</f>
      </c>
      <c r="G9" s="9">
        <f>IF($C9="","",IFERROR(VLOOKUP($C9,'Consumables'!$A:$K,11,FALSE),""))</f>
      </c>
      <c r="H9" s="18">
        <f>IF(OR($E9="",$G9=""),"",$E9*$G9)</f>
      </c>
    </row>
    <row r="10" spans="2:8" x14ac:dyDescent="0.25">
      <c r="F10" s="17">
        <f>IF($C10="","",IFERROR(VLOOKUP($C10,'Consumables'!$A:$D,4,FALSE),""))</f>
      </c>
      <c r="G10" s="9">
        <f>IF($C10="","",IFERROR(VLOOKUP($C10,'Consumables'!$A:$K,11,FALSE),""))</f>
      </c>
      <c r="H10" s="18">
        <f>IF(OR($E10="",$G10=""),"",$E10*$G10)</f>
      </c>
    </row>
    <row r="11" spans="2:8" x14ac:dyDescent="0.25">
      <c r="F11" s="17">
        <f>IF($C11="","",IFERROR(VLOOKUP($C11,'Consumables'!$A:$D,4,FALSE),""))</f>
      </c>
      <c r="G11" s="9">
        <f>IF($C11="","",IFERROR(VLOOKUP($C11,'Consumables'!$A:$K,11,FALSE),""))</f>
      </c>
      <c r="H11" s="18">
        <f>IF(OR($E11="",$G11=""),"",$E11*$G11)</f>
      </c>
    </row>
    <row r="12" spans="2:8" x14ac:dyDescent="0.25">
      <c r="F12" s="17">
        <f>IF($C12="","",IFERROR(VLOOKUP($C12,'Consumables'!$A:$D,4,FALSE),""))</f>
      </c>
      <c r="G12" s="9">
        <f>IF($C12="","",IFERROR(VLOOKUP($C12,'Consumables'!$A:$K,11,FALSE),""))</f>
      </c>
      <c r="H12" s="18">
        <f>IF(OR($E12="",$G12=""),"",$E12*$G12)</f>
      </c>
    </row>
    <row r="13" spans="2:8" x14ac:dyDescent="0.25">
      <c r="F13" s="17">
        <f>IF($C13="","",IFERROR(VLOOKUP($C13,'Consumables'!$A:$D,4,FALSE),""))</f>
      </c>
      <c r="G13" s="9">
        <f>IF($C13="","",IFERROR(VLOOKUP($C13,'Consumables'!$A:$K,11,FALSE),""))</f>
      </c>
      <c r="H13" s="18">
        <f>IF(OR($E13="",$G13=""),"",$E13*$G13)</f>
      </c>
    </row>
    <row r="14" spans="2:8" x14ac:dyDescent="0.25">
      <c r="F14" s="17">
        <f>IF($C14="","",IFERROR(VLOOKUP($C14,'Consumables'!$A:$D,4,FALSE),""))</f>
      </c>
      <c r="G14" s="9">
        <f>IF($C14="","",IFERROR(VLOOKUP($C14,'Consumables'!$A:$K,11,FALSE),""))</f>
      </c>
      <c r="H14" s="18">
        <f>IF(OR($E14="",$G14=""),"",$E14*$G14)</f>
      </c>
    </row>
    <row r="15" spans="2:8" x14ac:dyDescent="0.25">
      <c r="F15" s="17">
        <f>IF($C15="","",IFERROR(VLOOKUP($C15,'Consumables'!$A:$D,4,FALSE),""))</f>
      </c>
      <c r="G15" s="9">
        <f>IF($C15="","",IFERROR(VLOOKUP($C15,'Consumables'!$A:$K,11,FALSE),""))</f>
      </c>
      <c r="H15" s="18">
        <f>IF(OR($E15="",$G15=""),"",$E15*$G15)</f>
      </c>
    </row>
    <row r="16" spans="2:8" x14ac:dyDescent="0.25">
      <c r="F16" s="17">
        <f>IF($C16="","",IFERROR(VLOOKUP($C16,'Consumables'!$A:$D,4,FALSE),""))</f>
      </c>
      <c r="G16" s="9">
        <f>IF($C16="","",IFERROR(VLOOKUP($C16,'Consumables'!$A:$K,11,FALSE),""))</f>
      </c>
      <c r="H16" s="18">
        <f>IF(OR($E16="",$G16=""),"",$E16*$G16)</f>
      </c>
    </row>
    <row r="17" spans="2:8" x14ac:dyDescent="0.25">
      <c r="F17" s="17">
        <f>IF($C17="","",IFERROR(VLOOKUP($C17,'Consumables'!$A:$D,4,FALSE),""))</f>
      </c>
      <c r="G17" s="9">
        <f>IF($C17="","",IFERROR(VLOOKUP($C17,'Consumables'!$A:$K,11,FALSE),""))</f>
      </c>
      <c r="H17" s="18">
        <f>IF(OR($E17="",$G17=""),"",$E17*$G17)</f>
      </c>
    </row>
    <row r="18" spans="2:8" x14ac:dyDescent="0.25">
      <c r="F18" s="17">
        <f>IF($C18="","",IFERROR(VLOOKUP($C18,'Consumables'!$A:$D,4,FALSE),""))</f>
      </c>
      <c r="G18" s="9">
        <f>IF($C18="","",IFERROR(VLOOKUP($C18,'Consumables'!$A:$K,11,FALSE),""))</f>
      </c>
      <c r="H18" s="18">
        <f>IF(OR($E18="",$G18=""),"",$E18*$G18)</f>
      </c>
    </row>
    <row r="19" spans="2:8" x14ac:dyDescent="0.25">
      <c r="F19" s="17">
        <f>IF($C19="","",IFERROR(VLOOKUP($C19,'Consumables'!$A:$D,4,FALSE),""))</f>
      </c>
      <c r="G19" s="9">
        <f>IF($C19="","",IFERROR(VLOOKUP($C19,'Consumables'!$A:$K,11,FALSE),""))</f>
      </c>
      <c r="H19" s="18">
        <f>IF(OR($E19="",$G19=""),"",$E19*$G19)</f>
      </c>
    </row>
    <row r="20" spans="2:8" x14ac:dyDescent="0.25">
      <c r="F20" s="17">
        <f>IF($C20="","",IFERROR(VLOOKUP($C20,'Consumables'!$A:$D,4,FALSE),""))</f>
      </c>
      <c r="G20" s="9">
        <f>IF($C20="","",IFERROR(VLOOKUP($C20,'Consumables'!$A:$K,11,FALSE),""))</f>
      </c>
      <c r="H20" s="18">
        <f>IF(OR($E20="",$G20=""),"",$E20*$G20)</f>
      </c>
    </row>
    <row r="21" spans="2:8" x14ac:dyDescent="0.25">
      <c r="F21" s="17">
        <f>IF($C21="","",IFERROR(VLOOKUP($C21,'Consumables'!$A:$D,4,FALSE),""))</f>
      </c>
      <c r="G21" s="9">
        <f>IF($C21="","",IFERROR(VLOOKUP($C21,'Consumables'!$A:$K,11,FALSE),""))</f>
      </c>
      <c r="H21" s="18">
        <f>IF(OR($E21="",$G21=""),"",$E21*$G21)</f>
      </c>
    </row>
    <row r="22" spans="2:8" x14ac:dyDescent="0.25">
      <c r="F22" s="17">
        <f>IF($C22="","",IFERROR(VLOOKUP($C22,'Consumables'!$A:$D,4,FALSE),""))</f>
      </c>
      <c r="G22" s="9">
        <f>IF($C22="","",IFERROR(VLOOKUP($C22,'Consumables'!$A:$K,11,FALSE),""))</f>
      </c>
      <c r="H22" s="18">
        <f>IF(OR($E22="",$G22=""),"",$E22*$G22)</f>
      </c>
    </row>
    <row r="23" spans="2:8" x14ac:dyDescent="0.25">
      <c r="F23" s="17">
        <f>IF($C23="","",IFERROR(VLOOKUP($C23,'Consumables'!$A:$D,4,FALSE),""))</f>
      </c>
      <c r="G23" s="9">
        <f>IF($C23="","",IFERROR(VLOOKUP($C23,'Consumables'!$A:$K,11,FALSE),""))</f>
      </c>
      <c r="H23" s="18">
        <f>IF(OR($E23="",$G23=""),"",$E23*$G23)</f>
      </c>
    </row>
    <row r="24" spans="2:8" x14ac:dyDescent="0.25">
      <c r="F24" s="17">
        <f>IF($C24="","",IFERROR(VLOOKUP($C24,'Consumables'!$A:$D,4,FALSE),""))</f>
      </c>
      <c r="G24" s="9">
        <f>IF($C24="","",IFERROR(VLOOKUP($C24,'Consumables'!$A:$K,11,FALSE),""))</f>
      </c>
      <c r="H24" s="18">
        <f>IF(OR($E24="",$G24=""),"",$E24*$G24)</f>
      </c>
    </row>
    <row r="25" spans="2:8" x14ac:dyDescent="0.25">
      <c r="F25" s="17">
        <f>IF($C25="","",IFERROR(VLOOKUP($C25,'Consumables'!$A:$D,4,FALSE),""))</f>
      </c>
      <c r="G25" s="9">
        <f>IF($C25="","",IFERROR(VLOOKUP($C25,'Consumables'!$A:$K,11,FALSE),""))</f>
      </c>
      <c r="H25" s="18">
        <f>IF(OR($E25="",$G25=""),"",$E25*$G25)</f>
      </c>
    </row>
    <row r="26" spans="2:8" x14ac:dyDescent="0.25">
      <c r="F26" s="17">
        <f>IF($C26="","",IFERROR(VLOOKUP($C26,'Consumables'!$A:$D,4,FALSE),""))</f>
      </c>
      <c r="G26" s="9">
        <f>IF($C26="","",IFERROR(VLOOKUP($C26,'Consumables'!$A:$K,11,FALSE),""))</f>
      </c>
      <c r="H26" s="18">
        <f>IF(OR($E26="",$G26=""),"",$E26*$G26)</f>
      </c>
    </row>
    <row r="27" spans="2:8" x14ac:dyDescent="0.25">
      <c r="F27" s="17">
        <f>IF($C27="","",IFERROR(VLOOKUP($C27,'Consumables'!$A:$D,4,FALSE),""))</f>
      </c>
      <c r="G27" s="9">
        <f>IF($C27="","",IFERROR(VLOOKUP($C27,'Consumables'!$A:$K,11,FALSE),""))</f>
      </c>
      <c r="H27" s="18">
        <f>IF(OR($E27="",$G27=""),"",$E27*$G27)</f>
      </c>
    </row>
    <row r="28" spans="2:8" x14ac:dyDescent="0.25">
      <c r="F28" s="17">
        <f>IF($C28="","",IFERROR(VLOOKUP($C28,'Consumables'!$A:$D,4,FALSE),""))</f>
      </c>
      <c r="G28" s="9">
        <f>IF($C28="","",IFERROR(VLOOKUP($C28,'Consumables'!$A:$K,11,FALSE),""))</f>
      </c>
      <c r="H28" s="18">
        <f>IF(OR($E28="",$G28=""),"",$E28*$G28)</f>
      </c>
    </row>
    <row r="29" spans="2:8" x14ac:dyDescent="0.25">
      <c r="F29" s="17">
        <f>IF($C29="","",IFERROR(VLOOKUP($C29,'Consumables'!$A:$D,4,FALSE),""))</f>
      </c>
      <c r="G29" s="9">
        <f>IF($C29="","",IFERROR(VLOOKUP($C29,'Consumables'!$A:$K,11,FALSE),""))</f>
      </c>
      <c r="H29" s="18">
        <f>IF(OR($E29="",$G29=""),"",$E29*$G29)</f>
      </c>
    </row>
    <row r="30" spans="2:8" x14ac:dyDescent="0.25">
      <c r="F30" s="17">
        <f>IF($C30="","",IFERROR(VLOOKUP($C30,'Consumables'!$A:$D,4,FALSE),""))</f>
      </c>
      <c r="G30" s="9">
        <f>IF($C30="","",IFERROR(VLOOKUP($C30,'Consumables'!$A:$K,11,FALSE),""))</f>
      </c>
      <c r="H30" s="18">
        <f>IF(OR($E30="",$G30=""),"",$E30*$G30)</f>
      </c>
    </row>
    <row r="31" spans="2:8" x14ac:dyDescent="0.25">
      <c r="F31" s="17">
        <f>IF($C31="","",IFERROR(VLOOKUP($C31,'Consumables'!$A:$D,4,FALSE),""))</f>
      </c>
      <c r="G31" s="9">
        <f>IF($C31="","",IFERROR(VLOOKUP($C31,'Consumables'!$A:$K,11,FALSE),""))</f>
      </c>
      <c r="H31" s="18">
        <f>IF(OR($E31="",$G31=""),"",$E31*$G31)</f>
      </c>
    </row>
    <row r="32" spans="2:8" x14ac:dyDescent="0.25">
      <c r="F32" s="17">
        <f>IF($C32="","",IFERROR(VLOOKUP($C32,'Consumables'!$A:$D,4,FALSE),""))</f>
      </c>
      <c r="G32" s="9">
        <f>IF($C32="","",IFERROR(VLOOKUP($C32,'Consumables'!$A:$K,11,FALSE),""))</f>
      </c>
      <c r="H32" s="18">
        <f>IF(OR($E32="",$G32=""),"",$E32*$G32)</f>
      </c>
    </row>
    <row r="33" spans="2:8" x14ac:dyDescent="0.25">
      <c r="F33" s="17">
        <f>IF($C33="","",IFERROR(VLOOKUP($C33,'Consumables'!$A:$D,4,FALSE),""))</f>
      </c>
      <c r="G33" s="9">
        <f>IF($C33="","",IFERROR(VLOOKUP($C33,'Consumables'!$A:$K,11,FALSE),""))</f>
      </c>
      <c r="H33" s="18">
        <f>IF(OR($E33="",$G33=""),"",$E33*$G33)</f>
      </c>
    </row>
    <row r="34" spans="2:8" x14ac:dyDescent="0.25">
      <c r="F34" s="17">
        <f>IF($C34="","",IFERROR(VLOOKUP($C34,'Consumables'!$A:$D,4,FALSE),""))</f>
      </c>
      <c r="G34" s="9">
        <f>IF($C34="","",IFERROR(VLOOKUP($C34,'Consumables'!$A:$K,11,FALSE),""))</f>
      </c>
      <c r="H34" s="18">
        <f>IF(OR($E34="",$G34=""),"",$E34*$G34)</f>
      </c>
    </row>
    <row r="35" spans="2:8" x14ac:dyDescent="0.25">
      <c r="F35" s="17">
        <f>IF($C35="","",IFERROR(VLOOKUP($C35,'Consumables'!$A:$D,4,FALSE),""))</f>
      </c>
      <c r="G35" s="9">
        <f>IF($C35="","",IFERROR(VLOOKUP($C35,'Consumables'!$A:$K,11,FALSE),""))</f>
      </c>
      <c r="H35" s="18">
        <f>IF(OR($E35="",$G35=""),"",$E35*$G35)</f>
      </c>
    </row>
    <row r="36" spans="2:8" x14ac:dyDescent="0.25">
      <c r="F36" s="17">
        <f>IF($C36="","",IFERROR(VLOOKUP($C36,'Consumables'!$A:$D,4,FALSE),""))</f>
      </c>
      <c r="G36" s="9">
        <f>IF($C36="","",IFERROR(VLOOKUP($C36,'Consumables'!$A:$K,11,FALSE),""))</f>
      </c>
      <c r="H36" s="18">
        <f>IF(OR($E36="",$G36=""),"",$E36*$G36)</f>
      </c>
    </row>
    <row r="37" spans="2:8" x14ac:dyDescent="0.25">
      <c r="F37" s="17">
        <f>IF($C37="","",IFERROR(VLOOKUP($C37,'Consumables'!$A:$D,4,FALSE),""))</f>
      </c>
      <c r="G37" s="9">
        <f>IF($C37="","",IFERROR(VLOOKUP($C37,'Consumables'!$A:$K,11,FALSE),""))</f>
      </c>
      <c r="H37" s="18">
        <f>IF(OR($E37="",$G37=""),"",$E37*$G37)</f>
      </c>
    </row>
    <row r="38" spans="2:8" x14ac:dyDescent="0.25">
      <c r="F38" s="17">
        <f>IF($C38="","",IFERROR(VLOOKUP($C38,'Consumables'!$A:$D,4,FALSE),""))</f>
      </c>
      <c r="G38" s="9">
        <f>IF($C38="","",IFERROR(VLOOKUP($C38,'Consumables'!$A:$K,11,FALSE),""))</f>
      </c>
      <c r="H38" s="18">
        <f>IF(OR($E38="",$G38=""),"",$E38*$G38)</f>
      </c>
    </row>
    <row r="39" spans="2:8" x14ac:dyDescent="0.25">
      <c r="F39" s="17">
        <f>IF($C39="","",IFERROR(VLOOKUP($C39,'Consumables'!$A:$D,4,FALSE),""))</f>
      </c>
      <c r="G39" s="9">
        <f>IF($C39="","",IFERROR(VLOOKUP($C39,'Consumables'!$A:$K,11,FALSE),""))</f>
      </c>
      <c r="H39" s="18">
        <f>IF(OR($E39="",$G39=""),"",$E39*$G39)</f>
      </c>
    </row>
    <row r="40" spans="2:8" x14ac:dyDescent="0.25">
      <c r="F40" s="17">
        <f>IF($C40="","",IFERROR(VLOOKUP($C40,'Consumables'!$A:$D,4,FALSE),""))</f>
      </c>
      <c r="G40" s="9">
        <f>IF($C40="","",IFERROR(VLOOKUP($C40,'Consumables'!$A:$K,11,FALSE),""))</f>
      </c>
      <c r="H40" s="18">
        <f>IF(OR($E40="",$G40=""),"",$E40*$G40)</f>
      </c>
    </row>
    <row r="41" spans="2:8" x14ac:dyDescent="0.25">
      <c r="F41" s="17">
        <f>IF($C41="","",IFERROR(VLOOKUP($C41,'Consumables'!$A:$D,4,FALSE),""))</f>
      </c>
      <c r="G41" s="9">
        <f>IF($C41="","",IFERROR(VLOOKUP($C41,'Consumables'!$A:$K,11,FALSE),""))</f>
      </c>
      <c r="H41" s="18">
        <f>IF(OR($E41="",$G41=""),"",$E41*$G41)</f>
      </c>
    </row>
    <row r="42" spans="2:8" x14ac:dyDescent="0.25">
      <c r="F42" s="17">
        <f>IF($C42="","",IFERROR(VLOOKUP($C42,'Consumables'!$A:$D,4,FALSE),""))</f>
      </c>
      <c r="G42" s="9">
        <f>IF($C42="","",IFERROR(VLOOKUP($C42,'Consumables'!$A:$K,11,FALSE),""))</f>
      </c>
      <c r="H42" s="18">
        <f>IF(OR($E42="",$G42=""),"",$E42*$G42)</f>
      </c>
    </row>
    <row r="43" spans="2:8" x14ac:dyDescent="0.25">
      <c r="F43" s="17">
        <f>IF($C43="","",IFERROR(VLOOKUP($C43,'Consumables'!$A:$D,4,FALSE),""))</f>
      </c>
      <c r="G43" s="9">
        <f>IF($C43="","",IFERROR(VLOOKUP($C43,'Consumables'!$A:$K,11,FALSE),""))</f>
      </c>
      <c r="H43" s="18">
        <f>IF(OR($E43="",$G43=""),"",$E43*$G43)</f>
      </c>
    </row>
    <row r="44" spans="2:8" x14ac:dyDescent="0.25">
      <c r="F44" s="17">
        <f>IF($C44="","",IFERROR(VLOOKUP($C44,'Consumables'!$A:$D,4,FALSE),""))</f>
      </c>
      <c r="G44" s="9">
        <f>IF($C44="","",IFERROR(VLOOKUP($C44,'Consumables'!$A:$K,11,FALSE),""))</f>
      </c>
      <c r="H44" s="18">
        <f>IF(OR($E44="",$G44=""),"",$E44*$G44)</f>
      </c>
    </row>
    <row r="45" spans="2:8" x14ac:dyDescent="0.25">
      <c r="F45" s="17">
        <f>IF($C45="","",IFERROR(VLOOKUP($C45,'Consumables'!$A:$D,4,FALSE),""))</f>
      </c>
      <c r="G45" s="9">
        <f>IF($C45="","",IFERROR(VLOOKUP($C45,'Consumables'!$A:$K,11,FALSE),""))</f>
      </c>
      <c r="H45" s="18">
        <f>IF(OR($E45="",$G45=""),"",$E45*$G45)</f>
      </c>
    </row>
    <row r="46" spans="2:8" x14ac:dyDescent="0.25">
      <c r="F46" s="17">
        <f>IF($C46="","",IFERROR(VLOOKUP($C46,'Consumables'!$A:$D,4,FALSE),""))</f>
      </c>
      <c r="G46" s="9">
        <f>IF($C46="","",IFERROR(VLOOKUP($C46,'Consumables'!$A:$K,11,FALSE),""))</f>
      </c>
      <c r="H46" s="18">
        <f>IF(OR($E46="",$G46=""),"",$E46*$G46)</f>
      </c>
    </row>
    <row r="47" spans="2:8" x14ac:dyDescent="0.25">
      <c r="F47" s="17">
        <f>IF($C47="","",IFERROR(VLOOKUP($C47,'Consumables'!$A:$D,4,FALSE),""))</f>
      </c>
      <c r="G47" s="9">
        <f>IF($C47="","",IFERROR(VLOOKUP($C47,'Consumables'!$A:$K,11,FALSE),""))</f>
      </c>
      <c r="H47" s="18">
        <f>IF(OR($E47="",$G47=""),"",$E47*$G47)</f>
      </c>
    </row>
    <row r="48" spans="2:8" x14ac:dyDescent="0.25">
      <c r="F48" s="17">
        <f>IF($C48="","",IFERROR(VLOOKUP($C48,'Consumables'!$A:$D,4,FALSE),""))</f>
      </c>
      <c r="G48" s="9">
        <f>IF($C48="","",IFERROR(VLOOKUP($C48,'Consumables'!$A:$K,11,FALSE),""))</f>
      </c>
      <c r="H48" s="18">
        <f>IF(OR($E48="",$G48=""),"",$E48*$G48)</f>
      </c>
    </row>
    <row r="49" spans="2:8" x14ac:dyDescent="0.25">
      <c r="F49" s="17">
        <f>IF($C49="","",IFERROR(VLOOKUP($C49,'Consumables'!$A:$D,4,FALSE),""))</f>
      </c>
      <c r="G49" s="9">
        <f>IF($C49="","",IFERROR(VLOOKUP($C49,'Consumables'!$A:$K,11,FALSE),""))</f>
      </c>
      <c r="H49" s="18">
        <f>IF(OR($E49="",$G49=""),"",$E49*$G49)</f>
      </c>
    </row>
    <row r="50" spans="2:8" x14ac:dyDescent="0.25">
      <c r="F50" s="17">
        <f>IF($C50="","",IFERROR(VLOOKUP($C50,'Consumables'!$A:$D,4,FALSE),""))</f>
      </c>
      <c r="G50" s="9">
        <f>IF($C50="","",IFERROR(VLOOKUP($C50,'Consumables'!$A:$K,11,FALSE),""))</f>
      </c>
      <c r="H50" s="18">
        <f>IF(OR($E50="",$G50=""),"",$E50*$G50)</f>
      </c>
    </row>
    <row r="51" spans="2:8" x14ac:dyDescent="0.25">
      <c r="F51" s="17">
        <f>IF($C51="","",IFERROR(VLOOKUP($C51,'Consumables'!$A:$D,4,FALSE),""))</f>
      </c>
      <c r="G51" s="9">
        <f>IF($C51="","",IFERROR(VLOOKUP($C51,'Consumables'!$A:$K,11,FALSE),""))</f>
      </c>
      <c r="H51" s="18">
        <f>IF(OR($E51="",$G51=""),"",$E51*$G51)</f>
      </c>
    </row>
    <row r="52" spans="2:8" x14ac:dyDescent="0.25">
      <c r="F52" s="17">
        <f>IF($C52="","",IFERROR(VLOOKUP($C52,'Consumables'!$A:$D,4,FALSE),""))</f>
      </c>
      <c r="G52" s="9">
        <f>IF($C52="","",IFERROR(VLOOKUP($C52,'Consumables'!$A:$K,11,FALSE),""))</f>
      </c>
      <c r="H52" s="18">
        <f>IF(OR($E52="",$G52=""),"",$E52*$G52)</f>
      </c>
    </row>
    <row r="53" spans="2:8" x14ac:dyDescent="0.25">
      <c r="F53" s="17">
        <f>IF($C53="","",IFERROR(VLOOKUP($C53,'Consumables'!$A:$D,4,FALSE),""))</f>
      </c>
      <c r="G53" s="9">
        <f>IF($C53="","",IFERROR(VLOOKUP($C53,'Consumables'!$A:$K,11,FALSE),""))</f>
      </c>
      <c r="H53" s="18">
        <f>IF(OR($E53="",$G53=""),"",$E53*$G53)</f>
      </c>
    </row>
    <row r="54" spans="2:8" x14ac:dyDescent="0.25">
      <c r="F54" s="17">
        <f>IF($C54="","",IFERROR(VLOOKUP($C54,'Consumables'!$A:$D,4,FALSE),""))</f>
      </c>
      <c r="G54" s="9">
        <f>IF($C54="","",IFERROR(VLOOKUP($C54,'Consumables'!$A:$K,11,FALSE),""))</f>
      </c>
      <c r="H54" s="18">
        <f>IF(OR($E54="",$G54=""),"",$E54*$G54)</f>
      </c>
    </row>
    <row r="55" spans="2:8" x14ac:dyDescent="0.25">
      <c r="F55" s="17">
        <f>IF($C55="","",IFERROR(VLOOKUP($C55,'Consumables'!$A:$D,4,FALSE),""))</f>
      </c>
      <c r="G55" s="9">
        <f>IF($C55="","",IFERROR(VLOOKUP($C55,'Consumables'!$A:$K,11,FALSE),""))</f>
      </c>
      <c r="H55" s="18">
        <f>IF(OR($E55="",$G55=""),"",$E55*$G55)</f>
      </c>
    </row>
    <row r="56" spans="2:8" x14ac:dyDescent="0.25">
      <c r="F56" s="17">
        <f>IF($C56="","",IFERROR(VLOOKUP($C56,'Consumables'!$A:$D,4,FALSE),""))</f>
      </c>
      <c r="G56" s="9">
        <f>IF($C56="","",IFERROR(VLOOKUP($C56,'Consumables'!$A:$K,11,FALSE),""))</f>
      </c>
      <c r="H56" s="18">
        <f>IF(OR($E56="",$G56=""),"",$E56*$G56)</f>
      </c>
    </row>
    <row r="57" spans="2:8" x14ac:dyDescent="0.25">
      <c r="F57" s="17">
        <f>IF($C57="","",IFERROR(VLOOKUP($C57,'Consumables'!$A:$D,4,FALSE),""))</f>
      </c>
      <c r="G57" s="9">
        <f>IF($C57="","",IFERROR(VLOOKUP($C57,'Consumables'!$A:$K,11,FALSE),""))</f>
      </c>
      <c r="H57" s="18">
        <f>IF(OR($E57="",$G57=""),"",$E57*$G57)</f>
      </c>
    </row>
    <row r="58" spans="2:8" x14ac:dyDescent="0.25">
      <c r="F58" s="17">
        <f>IF($C58="","",IFERROR(VLOOKUP($C58,'Consumables'!$A:$D,4,FALSE),""))</f>
      </c>
      <c r="G58" s="9">
        <f>IF($C58="","",IFERROR(VLOOKUP($C58,'Consumables'!$A:$K,11,FALSE),""))</f>
      </c>
      <c r="H58" s="18">
        <f>IF(OR($E58="",$G58=""),"",$E58*$G58)</f>
      </c>
    </row>
    <row r="59" spans="2:8" x14ac:dyDescent="0.25">
      <c r="F59" s="17">
        <f>IF($C59="","",IFERROR(VLOOKUP($C59,'Consumables'!$A:$D,4,FALSE),""))</f>
      </c>
      <c r="G59" s="9">
        <f>IF($C59="","",IFERROR(VLOOKUP($C59,'Consumables'!$A:$K,11,FALSE),""))</f>
      </c>
      <c r="H59" s="18">
        <f>IF(OR($E59="",$G59=""),"",$E59*$G59)</f>
      </c>
    </row>
    <row r="60" spans="2:8" x14ac:dyDescent="0.25">
      <c r="F60" s="17">
        <f>IF($C60="","",IFERROR(VLOOKUP($C60,'Consumables'!$A:$D,4,FALSE),""))</f>
      </c>
      <c r="G60" s="9">
        <f>IF($C60="","",IFERROR(VLOOKUP($C60,'Consumables'!$A:$K,11,FALSE),""))</f>
      </c>
      <c r="H60" s="18">
        <f>IF(OR($E60="",$G60=""),"",$E60*$G60)</f>
      </c>
    </row>
    <row r="61" spans="2:8" x14ac:dyDescent="0.25">
      <c r="F61" s="17">
        <f>IF($C61="","",IFERROR(VLOOKUP($C61,'Consumables'!$A:$D,4,FALSE),""))</f>
      </c>
      <c r="G61" s="9">
        <f>IF($C61="","",IFERROR(VLOOKUP($C61,'Consumables'!$A:$K,11,FALSE),""))</f>
      </c>
      <c r="H61" s="18">
        <f>IF(OR($E61="",$G61=""),"",$E61*$G61)</f>
      </c>
    </row>
    <row r="62" spans="2:8" x14ac:dyDescent="0.25">
      <c r="F62" s="17">
        <f>IF($C62="","",IFERROR(VLOOKUP($C62,'Consumables'!$A:$D,4,FALSE),""))</f>
      </c>
      <c r="G62" s="9">
        <f>IF($C62="","",IFERROR(VLOOKUP($C62,'Consumables'!$A:$K,11,FALSE),""))</f>
      </c>
      <c r="H62" s="18">
        <f>IF(OR($E62="",$G62=""),"",$E62*$G62)</f>
      </c>
    </row>
    <row r="63" spans="2:8" x14ac:dyDescent="0.25">
      <c r="F63" s="17">
        <f>IF($C63="","",IFERROR(VLOOKUP($C63,'Consumables'!$A:$D,4,FALSE),""))</f>
      </c>
      <c r="G63" s="9">
        <f>IF($C63="","",IFERROR(VLOOKUP($C63,'Consumables'!$A:$K,11,FALSE),""))</f>
      </c>
      <c r="H63" s="18">
        <f>IF(OR($E63="",$G63=""),"",$E63*$G63)</f>
      </c>
    </row>
    <row r="64" spans="2:8" x14ac:dyDescent="0.25">
      <c r="F64" s="17">
        <f>IF($C64="","",IFERROR(VLOOKUP($C64,'Consumables'!$A:$D,4,FALSE),""))</f>
      </c>
      <c r="G64" s="9">
        <f>IF($C64="","",IFERROR(VLOOKUP($C64,'Consumables'!$A:$K,11,FALSE),""))</f>
      </c>
      <c r="H64" s="18">
        <f>IF(OR($E64="",$G64=""),"",$E64*$G64)</f>
      </c>
    </row>
    <row r="65" spans="2:8" x14ac:dyDescent="0.25">
      <c r="F65" s="17">
        <f>IF($C65="","",IFERROR(VLOOKUP($C65,'Consumables'!$A:$D,4,FALSE),""))</f>
      </c>
      <c r="G65" s="9">
        <f>IF($C65="","",IFERROR(VLOOKUP($C65,'Consumables'!$A:$K,11,FALSE),""))</f>
      </c>
      <c r="H65" s="18">
        <f>IF(OR($E65="",$G65=""),"",$E65*$G65)</f>
      </c>
    </row>
    <row r="66" spans="2:8" x14ac:dyDescent="0.25">
      <c r="F66" s="17">
        <f>IF($C66="","",IFERROR(VLOOKUP($C66,'Consumables'!$A:$D,4,FALSE),""))</f>
      </c>
      <c r="G66" s="9">
        <f>IF($C66="","",IFERROR(VLOOKUP($C66,'Consumables'!$A:$K,11,FALSE),""))</f>
      </c>
      <c r="H66" s="18">
        <f>IF(OR($E66="",$G66=""),"",$E66*$G66)</f>
      </c>
    </row>
    <row r="67" spans="2:8" x14ac:dyDescent="0.25">
      <c r="F67" s="17">
        <f>IF($C67="","",IFERROR(VLOOKUP($C67,'Consumables'!$A:$D,4,FALSE),""))</f>
      </c>
      <c r="G67" s="9">
        <f>IF($C67="","",IFERROR(VLOOKUP($C67,'Consumables'!$A:$K,11,FALSE),""))</f>
      </c>
      <c r="H67" s="18">
        <f>IF(OR($E67="",$G67=""),"",$E67*$G67)</f>
      </c>
    </row>
    <row r="68" spans="2:8" x14ac:dyDescent="0.25">
      <c r="F68" s="17">
        <f>IF($C68="","",IFERROR(VLOOKUP($C68,'Consumables'!$A:$D,4,FALSE),""))</f>
      </c>
      <c r="G68" s="9">
        <f>IF($C68="","",IFERROR(VLOOKUP($C68,'Consumables'!$A:$K,11,FALSE),""))</f>
      </c>
      <c r="H68" s="18">
        <f>IF(OR($E68="",$G68=""),"",$E68*$G68)</f>
      </c>
    </row>
    <row r="69" spans="2:8" x14ac:dyDescent="0.25">
      <c r="F69" s="17">
        <f>IF($C69="","",IFERROR(VLOOKUP($C69,'Consumables'!$A:$D,4,FALSE),""))</f>
      </c>
      <c r="G69" s="9">
        <f>IF($C69="","",IFERROR(VLOOKUP($C69,'Consumables'!$A:$K,11,FALSE),""))</f>
      </c>
      <c r="H69" s="18">
        <f>IF(OR($E69="",$G69=""),"",$E69*$G69)</f>
      </c>
    </row>
    <row r="70" spans="2:8" x14ac:dyDescent="0.25">
      <c r="F70" s="17">
        <f>IF($C70="","",IFERROR(VLOOKUP($C70,'Consumables'!$A:$D,4,FALSE),""))</f>
      </c>
      <c r="G70" s="9">
        <f>IF($C70="","",IFERROR(VLOOKUP($C70,'Consumables'!$A:$K,11,FALSE),""))</f>
      </c>
      <c r="H70" s="18">
        <f>IF(OR($E70="",$G70=""),"",$E70*$G70)</f>
      </c>
    </row>
    <row r="71" spans="2:8" x14ac:dyDescent="0.25">
      <c r="F71" s="17">
        <f>IF($C71="","",IFERROR(VLOOKUP($C71,'Consumables'!$A:$D,4,FALSE),""))</f>
      </c>
      <c r="G71" s="9">
        <f>IF($C71="","",IFERROR(VLOOKUP($C71,'Consumables'!$A:$K,11,FALSE),""))</f>
      </c>
      <c r="H71" s="18">
        <f>IF(OR($E71="",$G71=""),"",$E71*$G71)</f>
      </c>
    </row>
    <row r="72" spans="2:8" x14ac:dyDescent="0.25">
      <c r="F72" s="17">
        <f>IF($C72="","",IFERROR(VLOOKUP($C72,'Consumables'!$A:$D,4,FALSE),""))</f>
      </c>
      <c r="G72" s="9">
        <f>IF($C72="","",IFERROR(VLOOKUP($C72,'Consumables'!$A:$K,11,FALSE),""))</f>
      </c>
      <c r="H72" s="18">
        <f>IF(OR($E72="",$G72=""),"",$E72*$G72)</f>
      </c>
    </row>
    <row r="73" spans="2:8" x14ac:dyDescent="0.25">
      <c r="F73" s="17">
        <f>IF($C73="","",IFERROR(VLOOKUP($C73,'Consumables'!$A:$D,4,FALSE),""))</f>
      </c>
      <c r="G73" s="9">
        <f>IF($C73="","",IFERROR(VLOOKUP($C73,'Consumables'!$A:$K,11,FALSE),""))</f>
      </c>
      <c r="H73" s="18">
        <f>IF(OR($E73="",$G73=""),"",$E73*$G73)</f>
      </c>
    </row>
    <row r="74" spans="2:8" x14ac:dyDescent="0.25">
      <c r="F74" s="17">
        <f>IF($C74="","",IFERROR(VLOOKUP($C74,'Consumables'!$A:$D,4,FALSE),""))</f>
      </c>
      <c r="G74" s="9">
        <f>IF($C74="","",IFERROR(VLOOKUP($C74,'Consumables'!$A:$K,11,FALSE),""))</f>
      </c>
      <c r="H74" s="18">
        <f>IF(OR($E74="",$G74=""),"",$E74*$G74)</f>
      </c>
    </row>
    <row r="75" spans="2:8" x14ac:dyDescent="0.25">
      <c r="F75" s="17">
        <f>IF($C75="","",IFERROR(VLOOKUP($C75,'Consumables'!$A:$D,4,FALSE),""))</f>
      </c>
      <c r="G75" s="9">
        <f>IF($C75="","",IFERROR(VLOOKUP($C75,'Consumables'!$A:$K,11,FALSE),""))</f>
      </c>
      <c r="H75" s="18">
        <f>IF(OR($E75="",$G75=""),"",$E75*$G75)</f>
      </c>
    </row>
    <row r="76" spans="2:8" x14ac:dyDescent="0.25">
      <c r="F76" s="17">
        <f>IF($C76="","",IFERROR(VLOOKUP($C76,'Consumables'!$A:$D,4,FALSE),""))</f>
      </c>
      <c r="G76" s="9">
        <f>IF($C76="","",IFERROR(VLOOKUP($C76,'Consumables'!$A:$K,11,FALSE),""))</f>
      </c>
      <c r="H76" s="18">
        <f>IF(OR($E76="",$G76=""),"",$E76*$G76)</f>
      </c>
    </row>
    <row r="77" spans="2:8" x14ac:dyDescent="0.25">
      <c r="F77" s="17">
        <f>IF($C77="","",IFERROR(VLOOKUP($C77,'Consumables'!$A:$D,4,FALSE),""))</f>
      </c>
      <c r="G77" s="9">
        <f>IF($C77="","",IFERROR(VLOOKUP($C77,'Consumables'!$A:$K,11,FALSE),""))</f>
      </c>
      <c r="H77" s="18">
        <f>IF(OR($E77="",$G77=""),"",$E77*$G77)</f>
      </c>
    </row>
    <row r="78" spans="2:8" x14ac:dyDescent="0.25">
      <c r="F78" s="17">
        <f>IF($C78="","",IFERROR(VLOOKUP($C78,'Consumables'!$A:$D,4,FALSE),""))</f>
      </c>
      <c r="G78" s="9">
        <f>IF($C78="","",IFERROR(VLOOKUP($C78,'Consumables'!$A:$K,11,FALSE),""))</f>
      </c>
      <c r="H78" s="18">
        <f>IF(OR($E78="",$G78=""),"",$E78*$G78)</f>
      </c>
    </row>
    <row r="79" spans="2:8" x14ac:dyDescent="0.25">
      <c r="F79" s="17">
        <f>IF($C79="","",IFERROR(VLOOKUP($C79,'Consumables'!$A:$D,4,FALSE),""))</f>
      </c>
      <c r="G79" s="9">
        <f>IF($C79="","",IFERROR(VLOOKUP($C79,'Consumables'!$A:$K,11,FALSE),""))</f>
      </c>
      <c r="H79" s="18">
        <f>IF(OR($E79="",$G79=""),"",$E79*$G79)</f>
      </c>
    </row>
    <row r="80" spans="2:8" x14ac:dyDescent="0.25">
      <c r="F80" s="17">
        <f>IF($C80="","",IFERROR(VLOOKUP($C80,'Consumables'!$A:$D,4,FALSE),""))</f>
      </c>
      <c r="G80" s="9">
        <f>IF($C80="","",IFERROR(VLOOKUP($C80,'Consumables'!$A:$K,11,FALSE),""))</f>
      </c>
      <c r="H80" s="18">
        <f>IF(OR($E80="",$G80=""),"",$E80*$G80)</f>
      </c>
    </row>
    <row r="81" spans="2:8" x14ac:dyDescent="0.25">
      <c r="F81" s="17">
        <f>IF($C81="","",IFERROR(VLOOKUP($C81,'Consumables'!$A:$D,4,FALSE),""))</f>
      </c>
      <c r="G81" s="9">
        <f>IF($C81="","",IFERROR(VLOOKUP($C81,'Consumables'!$A:$K,11,FALSE),""))</f>
      </c>
      <c r="H81" s="18">
        <f>IF(OR($E81="",$G81=""),"",$E81*$G81)</f>
      </c>
    </row>
    <row r="82" spans="2:8" x14ac:dyDescent="0.25">
      <c r="F82" s="17">
        <f>IF($C82="","",IFERROR(VLOOKUP($C82,'Consumables'!$A:$D,4,FALSE),""))</f>
      </c>
      <c r="G82" s="9">
        <f>IF($C82="","",IFERROR(VLOOKUP($C82,'Consumables'!$A:$K,11,FALSE),""))</f>
      </c>
      <c r="H82" s="18">
        <f>IF(OR($E82="",$G82=""),"",$E82*$G82)</f>
      </c>
    </row>
    <row r="83" spans="2:8" x14ac:dyDescent="0.25">
      <c r="F83" s="17">
        <f>IF($C83="","",IFERROR(VLOOKUP($C83,'Consumables'!$A:$D,4,FALSE),""))</f>
      </c>
      <c r="G83" s="9">
        <f>IF($C83="","",IFERROR(VLOOKUP($C83,'Consumables'!$A:$K,11,FALSE),""))</f>
      </c>
      <c r="H83" s="18">
        <f>IF(OR($E83="",$G83=""),"",$E83*$G83)</f>
      </c>
    </row>
    <row r="84" spans="2:8" x14ac:dyDescent="0.25">
      <c r="F84" s="17">
        <f>IF($C84="","",IFERROR(VLOOKUP($C84,'Consumables'!$A:$D,4,FALSE),""))</f>
      </c>
      <c r="G84" s="9">
        <f>IF($C84="","",IFERROR(VLOOKUP($C84,'Consumables'!$A:$K,11,FALSE),""))</f>
      </c>
      <c r="H84" s="18">
        <f>IF(OR($E84="",$G84=""),"",$E84*$G84)</f>
      </c>
    </row>
    <row r="85" spans="2:8" x14ac:dyDescent="0.25">
      <c r="F85" s="17">
        <f>IF($C85="","",IFERROR(VLOOKUP($C85,'Consumables'!$A:$D,4,FALSE),""))</f>
      </c>
      <c r="G85" s="9">
        <f>IF($C85="","",IFERROR(VLOOKUP($C85,'Consumables'!$A:$K,11,FALSE),""))</f>
      </c>
      <c r="H85" s="18">
        <f>IF(OR($E85="",$G85=""),"",$E85*$G85)</f>
      </c>
    </row>
    <row r="86" spans="2:8" x14ac:dyDescent="0.25">
      <c r="F86" s="17">
        <f>IF($C86="","",IFERROR(VLOOKUP($C86,'Consumables'!$A:$D,4,FALSE),""))</f>
      </c>
      <c r="G86" s="9">
        <f>IF($C86="","",IFERROR(VLOOKUP($C86,'Consumables'!$A:$K,11,FALSE),""))</f>
      </c>
      <c r="H86" s="18">
        <f>IF(OR($E86="",$G86=""),"",$E86*$G86)</f>
      </c>
    </row>
    <row r="87" spans="2:8" x14ac:dyDescent="0.25">
      <c r="F87" s="17">
        <f>IF($C87="","",IFERROR(VLOOKUP($C87,'Consumables'!$A:$D,4,FALSE),""))</f>
      </c>
      <c r="G87" s="9">
        <f>IF($C87="","",IFERROR(VLOOKUP($C87,'Consumables'!$A:$K,11,FALSE),""))</f>
      </c>
      <c r="H87" s="18">
        <f>IF(OR($E87="",$G87=""),"",$E87*$G87)</f>
      </c>
    </row>
    <row r="88" spans="2:8" x14ac:dyDescent="0.25">
      <c r="F88" s="17">
        <f>IF($C88="","",IFERROR(VLOOKUP($C88,'Consumables'!$A:$D,4,FALSE),""))</f>
      </c>
      <c r="G88" s="9">
        <f>IF($C88="","",IFERROR(VLOOKUP($C88,'Consumables'!$A:$K,11,FALSE),""))</f>
      </c>
      <c r="H88" s="18">
        <f>IF(OR($E88="",$G88=""),"",$E88*$G88)</f>
      </c>
    </row>
    <row r="89" spans="2:8" x14ac:dyDescent="0.25">
      <c r="F89" s="17">
        <f>IF($C89="","",IFERROR(VLOOKUP($C89,'Consumables'!$A:$D,4,FALSE),""))</f>
      </c>
      <c r="G89" s="9">
        <f>IF($C89="","",IFERROR(VLOOKUP($C89,'Consumables'!$A:$K,11,FALSE),""))</f>
      </c>
      <c r="H89" s="18">
        <f>IF(OR($E89="",$G89=""),"",$E89*$G89)</f>
      </c>
    </row>
    <row r="90" spans="2:8" x14ac:dyDescent="0.25">
      <c r="F90" s="17">
        <f>IF($C90="","",IFERROR(VLOOKUP($C90,'Consumables'!$A:$D,4,FALSE),""))</f>
      </c>
      <c r="G90" s="9">
        <f>IF($C90="","",IFERROR(VLOOKUP($C90,'Consumables'!$A:$K,11,FALSE),""))</f>
      </c>
      <c r="H90" s="18">
        <f>IF(OR($E90="",$G90=""),"",$E90*$G90)</f>
      </c>
    </row>
    <row r="91" spans="2:8" x14ac:dyDescent="0.25">
      <c r="F91" s="17">
        <f>IF($C91="","",IFERROR(VLOOKUP($C91,'Consumables'!$A:$D,4,FALSE),""))</f>
      </c>
      <c r="G91" s="9">
        <f>IF($C91="","",IFERROR(VLOOKUP($C91,'Consumables'!$A:$K,11,FALSE),""))</f>
      </c>
      <c r="H91" s="18">
        <f>IF(OR($E91="",$G91=""),"",$E91*$G91)</f>
      </c>
    </row>
    <row r="92" spans="2:8" x14ac:dyDescent="0.25">
      <c r="F92" s="17">
        <f>IF($C92="","",IFERROR(VLOOKUP($C92,'Consumables'!$A:$D,4,FALSE),""))</f>
      </c>
      <c r="G92" s="9">
        <f>IF($C92="","",IFERROR(VLOOKUP($C92,'Consumables'!$A:$K,11,FALSE),""))</f>
      </c>
      <c r="H92" s="18">
        <f>IF(OR($E92="",$G92=""),"",$E92*$G92)</f>
      </c>
    </row>
    <row r="93" spans="2:8" x14ac:dyDescent="0.25">
      <c r="F93" s="17">
        <f>IF($C93="","",IFERROR(VLOOKUP($C93,'Consumables'!$A:$D,4,FALSE),""))</f>
      </c>
      <c r="G93" s="9">
        <f>IF($C93="","",IFERROR(VLOOKUP($C93,'Consumables'!$A:$K,11,FALSE),""))</f>
      </c>
      <c r="H93" s="18">
        <f>IF(OR($E93="",$G93=""),"",$E93*$G93)</f>
      </c>
    </row>
    <row r="94" spans="2:8" x14ac:dyDescent="0.25">
      <c r="F94" s="17">
        <f>IF($C94="","",IFERROR(VLOOKUP($C94,'Consumables'!$A:$D,4,FALSE),""))</f>
      </c>
      <c r="G94" s="9">
        <f>IF($C94="","",IFERROR(VLOOKUP($C94,'Consumables'!$A:$K,11,FALSE),""))</f>
      </c>
      <c r="H94" s="18">
        <f>IF(OR($E94="",$G94=""),"",$E94*$G94)</f>
      </c>
    </row>
    <row r="95" spans="2:8" x14ac:dyDescent="0.25">
      <c r="F95" s="17">
        <f>IF($C95="","",IFERROR(VLOOKUP($C95,'Consumables'!$A:$D,4,FALSE),""))</f>
      </c>
      <c r="G95" s="9">
        <f>IF($C95="","",IFERROR(VLOOKUP($C95,'Consumables'!$A:$K,11,FALSE),""))</f>
      </c>
      <c r="H95" s="18">
        <f>IF(OR($E95="",$G95=""),"",$E95*$G95)</f>
      </c>
    </row>
    <row r="96" spans="2:8" x14ac:dyDescent="0.25">
      <c r="F96" s="17">
        <f>IF($C96="","",IFERROR(VLOOKUP($C96,'Consumables'!$A:$D,4,FALSE),""))</f>
      </c>
      <c r="G96" s="9">
        <f>IF($C96="","",IFERROR(VLOOKUP($C96,'Consumables'!$A:$K,11,FALSE),""))</f>
      </c>
      <c r="H96" s="18">
        <f>IF(OR($E96="",$G96=""),"",$E96*$G96)</f>
      </c>
    </row>
    <row r="97" spans="2:8" x14ac:dyDescent="0.25">
      <c r="F97" s="17">
        <f>IF($C97="","",IFERROR(VLOOKUP($C97,'Consumables'!$A:$D,4,FALSE),""))</f>
      </c>
      <c r="G97" s="9">
        <f>IF($C97="","",IFERROR(VLOOKUP($C97,'Consumables'!$A:$K,11,FALSE),""))</f>
      </c>
      <c r="H97" s="18">
        <f>IF(OR($E97="",$G97=""),"",$E97*$G97)</f>
      </c>
    </row>
    <row r="98" spans="2:8" x14ac:dyDescent="0.25">
      <c r="F98" s="17">
        <f>IF($C98="","",IFERROR(VLOOKUP($C98,'Consumables'!$A:$D,4,FALSE),""))</f>
      </c>
      <c r="G98" s="9">
        <f>IF($C98="","",IFERROR(VLOOKUP($C98,'Consumables'!$A:$K,11,FALSE),""))</f>
      </c>
      <c r="H98" s="18">
        <f>IF(OR($E98="",$G98=""),"",$E98*$G98)</f>
      </c>
    </row>
    <row r="99" spans="2:8" x14ac:dyDescent="0.25">
      <c r="F99" s="17">
        <f>IF($C99="","",IFERROR(VLOOKUP($C99,'Consumables'!$A:$D,4,FALSE),""))</f>
      </c>
      <c r="G99" s="9">
        <f>IF($C99="","",IFERROR(VLOOKUP($C99,'Consumables'!$A:$K,11,FALSE),""))</f>
      </c>
      <c r="H99" s="18">
        <f>IF(OR($E99="",$G99=""),"",$E99*$G99)</f>
      </c>
    </row>
    <row r="100" spans="2:8" x14ac:dyDescent="0.25">
      <c r="F100" s="17">
        <f>IF($C100="","",IFERROR(VLOOKUP($C100,'Consumables'!$A:$D,4,FALSE),""))</f>
      </c>
      <c r="G100" s="9">
        <f>IF($C100="","",IFERROR(VLOOKUP($C100,'Consumables'!$A:$K,11,FALSE),""))</f>
      </c>
      <c r="H100" s="18">
        <f>IF(OR($E100="",$G100=""),"",$E100*$G100)</f>
      </c>
    </row>
    <row r="101" spans="2:8" x14ac:dyDescent="0.25">
      <c r="F101" s="17">
        <f>IF($C101="","",IFERROR(VLOOKUP($C101,'Consumables'!$A:$D,4,FALSE),""))</f>
      </c>
      <c r="G101" s="9">
        <f>IF($C101="","",IFERROR(VLOOKUP($C101,'Consumables'!$A:$K,11,FALSE),""))</f>
      </c>
      <c r="H101" s="18">
        <f>IF(OR($E101="",$G101=""),"",$E101*$G101)</f>
      </c>
    </row>
    <row r="102" spans="2:8" x14ac:dyDescent="0.25">
      <c r="F102" s="17">
        <f>IF($C102="","",IFERROR(VLOOKUP($C102,'Consumables'!$A:$D,4,FALSE),""))</f>
      </c>
      <c r="G102" s="9">
        <f>IF($C102="","",IFERROR(VLOOKUP($C102,'Consumables'!$A:$K,11,FALSE),""))</f>
      </c>
      <c r="H102" s="18">
        <f>IF(OR($E102="",$G102=""),"",$E102*$G102)</f>
      </c>
    </row>
    <row r="103" spans="2:8" x14ac:dyDescent="0.25">
      <c r="F103" s="17">
        <f>IF($C103="","",IFERROR(VLOOKUP($C103,'Consumables'!$A:$D,4,FALSE),""))</f>
      </c>
      <c r="G103" s="9">
        <f>IF($C103="","",IFERROR(VLOOKUP($C103,'Consumables'!$A:$K,11,FALSE),""))</f>
      </c>
      <c r="H103" s="18">
        <f>IF(OR($E103="",$G103=""),"",$E103*$G103)</f>
      </c>
    </row>
    <row r="104" spans="2:8" x14ac:dyDescent="0.25">
      <c r="F104" s="17">
        <f>IF($C104="","",IFERROR(VLOOKUP($C104,'Consumables'!$A:$D,4,FALSE),""))</f>
      </c>
      <c r="G104" s="9">
        <f>IF($C104="","",IFERROR(VLOOKUP($C104,'Consumables'!$A:$K,11,FALSE),""))</f>
      </c>
      <c r="H104" s="18">
        <f>IF(OR($E104="",$G104=""),"",$E104*$G104)</f>
      </c>
    </row>
    <row r="105" spans="2:8" x14ac:dyDescent="0.25">
      <c r="F105" s="17">
        <f>IF($C105="","",IFERROR(VLOOKUP($C105,'Consumables'!$A:$D,4,FALSE),""))</f>
      </c>
      <c r="G105" s="9">
        <f>IF($C105="","",IFERROR(VLOOKUP($C105,'Consumables'!$A:$K,11,FALSE),""))</f>
      </c>
      <c r="H105" s="18">
        <f>IF(OR($E105="",$G105=""),"",$E105*$G105)</f>
      </c>
    </row>
    <row r="106" spans="2:8" x14ac:dyDescent="0.25">
      <c r="F106" s="17">
        <f>IF($C106="","",IFERROR(VLOOKUP($C106,'Consumables'!$A:$D,4,FALSE),""))</f>
      </c>
      <c r="G106" s="9">
        <f>IF($C106="","",IFERROR(VLOOKUP($C106,'Consumables'!$A:$K,11,FALSE),""))</f>
      </c>
      <c r="H106" s="18">
        <f>IF(OR($E106="",$G106=""),"",$E106*$G106)</f>
      </c>
    </row>
    <row r="107" spans="2:8" x14ac:dyDescent="0.25">
      <c r="F107" s="17">
        <f>IF($C107="","",IFERROR(VLOOKUP($C107,'Consumables'!$A:$D,4,FALSE),""))</f>
      </c>
      <c r="G107" s="9">
        <f>IF($C107="","",IFERROR(VLOOKUP($C107,'Consumables'!$A:$K,11,FALSE),""))</f>
      </c>
      <c r="H107" s="18">
        <f>IF(OR($E107="",$G107=""),"",$E107*$G107)</f>
      </c>
    </row>
    <row r="108" spans="2:8" x14ac:dyDescent="0.25">
      <c r="F108" s="17">
        <f>IF($C108="","",IFERROR(VLOOKUP($C108,'Consumables'!$A:$D,4,FALSE),""))</f>
      </c>
      <c r="G108" s="9">
        <f>IF($C108="","",IFERROR(VLOOKUP($C108,'Consumables'!$A:$K,11,FALSE),""))</f>
      </c>
      <c r="H108" s="18">
        <f>IF(OR($E108="",$G108=""),"",$E108*$G108)</f>
      </c>
    </row>
    <row r="109" spans="2:8" x14ac:dyDescent="0.25">
      <c r="F109" s="17">
        <f>IF($C109="","",IFERROR(VLOOKUP($C109,'Consumables'!$A:$D,4,FALSE),""))</f>
      </c>
      <c r="G109" s="9">
        <f>IF($C109="","",IFERROR(VLOOKUP($C109,'Consumables'!$A:$K,11,FALSE),""))</f>
      </c>
      <c r="H109" s="18">
        <f>IF(OR($E109="",$G109=""),"",$E109*$G109)</f>
      </c>
    </row>
    <row r="110" spans="2:8" x14ac:dyDescent="0.25">
      <c r="F110" s="17">
        <f>IF($C110="","",IFERROR(VLOOKUP($C110,'Consumables'!$A:$D,4,FALSE),""))</f>
      </c>
      <c r="G110" s="9">
        <f>IF($C110="","",IFERROR(VLOOKUP($C110,'Consumables'!$A:$K,11,FALSE),""))</f>
      </c>
      <c r="H110" s="18">
        <f>IF(OR($E110="",$G110=""),"",$E110*$G110)</f>
      </c>
    </row>
    <row r="111" spans="2:8" x14ac:dyDescent="0.25">
      <c r="F111" s="17">
        <f>IF($C111="","",IFERROR(VLOOKUP($C111,'Consumables'!$A:$D,4,FALSE),""))</f>
      </c>
      <c r="G111" s="9">
        <f>IF($C111="","",IFERROR(VLOOKUP($C111,'Consumables'!$A:$K,11,FALSE),""))</f>
      </c>
      <c r="H111" s="18">
        <f>IF(OR($E111="",$G111=""),"",$E111*$G111)</f>
      </c>
    </row>
    <row r="112" spans="2:8" x14ac:dyDescent="0.25">
      <c r="F112" s="17">
        <f>IF($C112="","",IFERROR(VLOOKUP($C112,'Consumables'!$A:$D,4,FALSE),""))</f>
      </c>
      <c r="G112" s="9">
        <f>IF($C112="","",IFERROR(VLOOKUP($C112,'Consumables'!$A:$K,11,FALSE),""))</f>
      </c>
      <c r="H112" s="18">
        <f>IF(OR($E112="",$G112=""),"",$E112*$G112)</f>
      </c>
    </row>
    <row r="113" spans="2:8" x14ac:dyDescent="0.25">
      <c r="F113" s="17">
        <f>IF($C113="","",IFERROR(VLOOKUP($C113,'Consumables'!$A:$D,4,FALSE),""))</f>
      </c>
      <c r="G113" s="9">
        <f>IF($C113="","",IFERROR(VLOOKUP($C113,'Consumables'!$A:$K,11,FALSE),""))</f>
      </c>
      <c r="H113" s="18">
        <f>IF(OR($E113="",$G113=""),"",$E113*$G113)</f>
      </c>
    </row>
    <row r="114" spans="2:8" x14ac:dyDescent="0.25">
      <c r="F114" s="17">
        <f>IF($C114="","",IFERROR(VLOOKUP($C114,'Consumables'!$A:$D,4,FALSE),""))</f>
      </c>
      <c r="G114" s="9">
        <f>IF($C114="","",IFERROR(VLOOKUP($C114,'Consumables'!$A:$K,11,FALSE),""))</f>
      </c>
      <c r="H114" s="18">
        <f>IF(OR($E114="",$G114=""),"",$E114*$G114)</f>
      </c>
    </row>
    <row r="115" spans="2:8" x14ac:dyDescent="0.25">
      <c r="F115" s="17">
        <f>IF($C115="","",IFERROR(VLOOKUP($C115,'Consumables'!$A:$D,4,FALSE),""))</f>
      </c>
      <c r="G115" s="9">
        <f>IF($C115="","",IFERROR(VLOOKUP($C115,'Consumables'!$A:$K,11,FALSE),""))</f>
      </c>
      <c r="H115" s="18">
        <f>IF(OR($E115="",$G115=""),"",$E115*$G115)</f>
      </c>
    </row>
    <row r="116" spans="2:8" x14ac:dyDescent="0.25">
      <c r="F116" s="17">
        <f>IF($C116="","",IFERROR(VLOOKUP($C116,'Consumables'!$A:$D,4,FALSE),""))</f>
      </c>
      <c r="G116" s="9">
        <f>IF($C116="","",IFERROR(VLOOKUP($C116,'Consumables'!$A:$K,11,FALSE),""))</f>
      </c>
      <c r="H116" s="18">
        <f>IF(OR($E116="",$G116=""),"",$E116*$G116)</f>
      </c>
    </row>
    <row r="117" spans="2:8" x14ac:dyDescent="0.25">
      <c r="F117" s="17">
        <f>IF($C117="","",IFERROR(VLOOKUP($C117,'Consumables'!$A:$D,4,FALSE),""))</f>
      </c>
      <c r="G117" s="9">
        <f>IF($C117="","",IFERROR(VLOOKUP($C117,'Consumables'!$A:$K,11,FALSE),""))</f>
      </c>
      <c r="H117" s="18">
        <f>IF(OR($E117="",$G117=""),"",$E117*$G117)</f>
      </c>
    </row>
    <row r="118" spans="2:8" x14ac:dyDescent="0.25">
      <c r="F118" s="17">
        <f>IF($C118="","",IFERROR(VLOOKUP($C118,'Consumables'!$A:$D,4,FALSE),""))</f>
      </c>
      <c r="G118" s="9">
        <f>IF($C118="","",IFERROR(VLOOKUP($C118,'Consumables'!$A:$K,11,FALSE),""))</f>
      </c>
      <c r="H118" s="18">
        <f>IF(OR($E118="",$G118=""),"",$E118*$G118)</f>
      </c>
    </row>
    <row r="119" spans="2:8" x14ac:dyDescent="0.25">
      <c r="F119" s="17">
        <f>IF($C119="","",IFERROR(VLOOKUP($C119,'Consumables'!$A:$D,4,FALSE),""))</f>
      </c>
      <c r="G119" s="9">
        <f>IF($C119="","",IFERROR(VLOOKUP($C119,'Consumables'!$A:$K,11,FALSE),""))</f>
      </c>
      <c r="H119" s="18">
        <f>IF(OR($E119="",$G119=""),"",$E119*$G119)</f>
      </c>
    </row>
    <row r="120" spans="2:8" x14ac:dyDescent="0.25">
      <c r="F120" s="17">
        <f>IF($C120="","",IFERROR(VLOOKUP($C120,'Consumables'!$A:$D,4,FALSE),""))</f>
      </c>
      <c r="G120" s="9">
        <f>IF($C120="","",IFERROR(VLOOKUP($C120,'Consumables'!$A:$K,11,FALSE),""))</f>
      </c>
      <c r="H120" s="18">
        <f>IF(OR($E120="",$G120=""),"",$E120*$G120)</f>
      </c>
    </row>
    <row r="121" spans="2:8" x14ac:dyDescent="0.25">
      <c r="F121" s="17">
        <f>IF($C121="","",IFERROR(VLOOKUP($C121,'Consumables'!$A:$D,4,FALSE),""))</f>
      </c>
      <c r="G121" s="9">
        <f>IF($C121="","",IFERROR(VLOOKUP($C121,'Consumables'!$A:$K,11,FALSE),""))</f>
      </c>
      <c r="H121" s="18">
        <f>IF(OR($E121="",$G121=""),"",$E121*$G121)</f>
      </c>
    </row>
    <row r="122" spans="2:8" x14ac:dyDescent="0.25">
      <c r="F122" s="17">
        <f>IF($C122="","",IFERROR(VLOOKUP($C122,'Consumables'!$A:$D,4,FALSE),""))</f>
      </c>
      <c r="G122" s="9">
        <f>IF($C122="","",IFERROR(VLOOKUP($C122,'Consumables'!$A:$K,11,FALSE),""))</f>
      </c>
      <c r="H122" s="18">
        <f>IF(OR($E122="",$G122=""),"",$E122*$G122)</f>
      </c>
    </row>
    <row r="123" spans="2:8" x14ac:dyDescent="0.25">
      <c r="F123" s="17">
        <f>IF($C123="","",IFERROR(VLOOKUP($C123,'Consumables'!$A:$D,4,FALSE),""))</f>
      </c>
      <c r="G123" s="9">
        <f>IF($C123="","",IFERROR(VLOOKUP($C123,'Consumables'!$A:$K,11,FALSE),""))</f>
      </c>
      <c r="H123" s="18">
        <f>IF(OR($E123="",$G123=""),"",$E123*$G123)</f>
      </c>
    </row>
    <row r="124" spans="2:8" x14ac:dyDescent="0.25">
      <c r="F124" s="17">
        <f>IF($C124="","",IFERROR(VLOOKUP($C124,'Consumables'!$A:$D,4,FALSE),""))</f>
      </c>
      <c r="G124" s="9">
        <f>IF($C124="","",IFERROR(VLOOKUP($C124,'Consumables'!$A:$K,11,FALSE),""))</f>
      </c>
      <c r="H124" s="18">
        <f>IF(OR($E124="",$G124=""),"",$E124*$G124)</f>
      </c>
    </row>
    <row r="125" spans="2:8" x14ac:dyDescent="0.25">
      <c r="F125" s="17">
        <f>IF($C125="","",IFERROR(VLOOKUP($C125,'Consumables'!$A:$D,4,FALSE),""))</f>
      </c>
      <c r="G125" s="9">
        <f>IF($C125="","",IFERROR(VLOOKUP($C125,'Consumables'!$A:$K,11,FALSE),""))</f>
      </c>
      <c r="H125" s="18">
        <f>IF(OR($E125="",$G125=""),"",$E125*$G125)</f>
      </c>
    </row>
    <row r="126" spans="2:8" x14ac:dyDescent="0.25">
      <c r="F126" s="17">
        <f>IF($C126="","",IFERROR(VLOOKUP($C126,'Consumables'!$A:$D,4,FALSE),""))</f>
      </c>
      <c r="G126" s="9">
        <f>IF($C126="","",IFERROR(VLOOKUP($C126,'Consumables'!$A:$K,11,FALSE),""))</f>
      </c>
      <c r="H126" s="18">
        <f>IF(OR($E126="",$G126=""),"",$E126*$G126)</f>
      </c>
    </row>
    <row r="127" spans="2:8" x14ac:dyDescent="0.25">
      <c r="F127" s="17">
        <f>IF($C127="","",IFERROR(VLOOKUP($C127,'Consumables'!$A:$D,4,FALSE),""))</f>
      </c>
      <c r="G127" s="9">
        <f>IF($C127="","",IFERROR(VLOOKUP($C127,'Consumables'!$A:$K,11,FALSE),""))</f>
      </c>
      <c r="H127" s="18">
        <f>IF(OR($E127="",$G127=""),"",$E127*$G127)</f>
      </c>
    </row>
    <row r="128" spans="2:8" x14ac:dyDescent="0.25">
      <c r="F128" s="17">
        <f>IF($C128="","",IFERROR(VLOOKUP($C128,'Consumables'!$A:$D,4,FALSE),""))</f>
      </c>
      <c r="G128" s="9">
        <f>IF($C128="","",IFERROR(VLOOKUP($C128,'Consumables'!$A:$K,11,FALSE),""))</f>
      </c>
      <c r="H128" s="18">
        <f>IF(OR($E128="",$G128=""),"",$E128*$G128)</f>
      </c>
    </row>
    <row r="129" spans="2:8" x14ac:dyDescent="0.25">
      <c r="F129" s="17">
        <f>IF($C129="","",IFERROR(VLOOKUP($C129,'Consumables'!$A:$D,4,FALSE),""))</f>
      </c>
      <c r="G129" s="9">
        <f>IF($C129="","",IFERROR(VLOOKUP($C129,'Consumables'!$A:$K,11,FALSE),""))</f>
      </c>
      <c r="H129" s="18">
        <f>IF(OR($E129="",$G129=""),"",$E129*$G129)</f>
      </c>
    </row>
    <row r="130" spans="2:8" x14ac:dyDescent="0.25">
      <c r="F130" s="17">
        <f>IF($C130="","",IFERROR(VLOOKUP($C130,'Consumables'!$A:$D,4,FALSE),""))</f>
      </c>
      <c r="G130" s="9">
        <f>IF($C130="","",IFERROR(VLOOKUP($C130,'Consumables'!$A:$K,11,FALSE),""))</f>
      </c>
      <c r="H130" s="18">
        <f>IF(OR($E130="",$G130=""),"",$E130*$G130)</f>
      </c>
    </row>
    <row r="131" spans="2:8" x14ac:dyDescent="0.25">
      <c r="F131" s="17">
        <f>IF($C131="","",IFERROR(VLOOKUP($C131,'Consumables'!$A:$D,4,FALSE),""))</f>
      </c>
      <c r="G131" s="9">
        <f>IF($C131="","",IFERROR(VLOOKUP($C131,'Consumables'!$A:$K,11,FALSE),""))</f>
      </c>
      <c r="H131" s="18">
        <f>IF(OR($E131="",$G131=""),"",$E131*$G131)</f>
      </c>
    </row>
    <row r="132" spans="2:8" x14ac:dyDescent="0.25">
      <c r="F132" s="17">
        <f>IF($C132="","",IFERROR(VLOOKUP($C132,'Consumables'!$A:$D,4,FALSE),""))</f>
      </c>
      <c r="G132" s="9">
        <f>IF($C132="","",IFERROR(VLOOKUP($C132,'Consumables'!$A:$K,11,FALSE),""))</f>
      </c>
      <c r="H132" s="18">
        <f>IF(OR($E132="",$G132=""),"",$E132*$G132)</f>
      </c>
    </row>
    <row r="133" spans="2:8" x14ac:dyDescent="0.25">
      <c r="F133" s="17">
        <f>IF($C133="","",IFERROR(VLOOKUP($C133,'Consumables'!$A:$D,4,FALSE),""))</f>
      </c>
      <c r="G133" s="9">
        <f>IF($C133="","",IFERROR(VLOOKUP($C133,'Consumables'!$A:$K,11,FALSE),""))</f>
      </c>
      <c r="H133" s="18">
        <f>IF(OR($E133="",$G133=""),"",$E133*$G133)</f>
      </c>
    </row>
    <row r="134" spans="2:8" x14ac:dyDescent="0.25">
      <c r="F134" s="17">
        <f>IF($C134="","",IFERROR(VLOOKUP($C134,'Consumables'!$A:$D,4,FALSE),""))</f>
      </c>
      <c r="G134" s="9">
        <f>IF($C134="","",IFERROR(VLOOKUP($C134,'Consumables'!$A:$K,11,FALSE),""))</f>
      </c>
      <c r="H134" s="18">
        <f>IF(OR($E134="",$G134=""),"",$E134*$G134)</f>
      </c>
    </row>
    <row r="135" spans="2:8" x14ac:dyDescent="0.25">
      <c r="F135" s="17">
        <f>IF($C135="","",IFERROR(VLOOKUP($C135,'Consumables'!$A:$D,4,FALSE),""))</f>
      </c>
      <c r="G135" s="9">
        <f>IF($C135="","",IFERROR(VLOOKUP($C135,'Consumables'!$A:$K,11,FALSE),""))</f>
      </c>
      <c r="H135" s="18">
        <f>IF(OR($E135="",$G135=""),"",$E135*$G135)</f>
      </c>
    </row>
    <row r="136" spans="2:8" x14ac:dyDescent="0.25">
      <c r="F136" s="17">
        <f>IF($C136="","",IFERROR(VLOOKUP($C136,'Consumables'!$A:$D,4,FALSE),""))</f>
      </c>
      <c r="G136" s="9">
        <f>IF($C136="","",IFERROR(VLOOKUP($C136,'Consumables'!$A:$K,11,FALSE),""))</f>
      </c>
      <c r="H136" s="18">
        <f>IF(OR($E136="",$G136=""),"",$E136*$G136)</f>
      </c>
    </row>
    <row r="137" spans="2:8" x14ac:dyDescent="0.25">
      <c r="F137" s="17">
        <f>IF($C137="","",IFERROR(VLOOKUP($C137,'Consumables'!$A:$D,4,FALSE),""))</f>
      </c>
      <c r="G137" s="9">
        <f>IF($C137="","",IFERROR(VLOOKUP($C137,'Consumables'!$A:$K,11,FALSE),""))</f>
      </c>
      <c r="H137" s="18">
        <f>IF(OR($E137="",$G137=""),"",$E137*$G137)</f>
      </c>
    </row>
    <row r="138" spans="2:8" x14ac:dyDescent="0.25">
      <c r="F138" s="17">
        <f>IF($C138="","",IFERROR(VLOOKUP($C138,'Consumables'!$A:$D,4,FALSE),""))</f>
      </c>
      <c r="G138" s="9">
        <f>IF($C138="","",IFERROR(VLOOKUP($C138,'Consumables'!$A:$K,11,FALSE),""))</f>
      </c>
      <c r="H138" s="18">
        <f>IF(OR($E138="",$G138=""),"",$E138*$G138)</f>
      </c>
    </row>
    <row r="139" spans="2:8" x14ac:dyDescent="0.25">
      <c r="F139" s="17">
        <f>IF($C139="","",IFERROR(VLOOKUP($C139,'Consumables'!$A:$D,4,FALSE),""))</f>
      </c>
      <c r="G139" s="9">
        <f>IF($C139="","",IFERROR(VLOOKUP($C139,'Consumables'!$A:$K,11,FALSE),""))</f>
      </c>
      <c r="H139" s="18">
        <f>IF(OR($E139="",$G139=""),"",$E139*$G139)</f>
      </c>
    </row>
    <row r="140" spans="2:8" x14ac:dyDescent="0.25">
      <c r="F140" s="17">
        <f>IF($C140="","",IFERROR(VLOOKUP($C140,'Consumables'!$A:$D,4,FALSE),""))</f>
      </c>
      <c r="G140" s="9">
        <f>IF($C140="","",IFERROR(VLOOKUP($C140,'Consumables'!$A:$K,11,FALSE),""))</f>
      </c>
      <c r="H140" s="18">
        <f>IF(OR($E140="",$G140=""),"",$E140*$G140)</f>
      </c>
    </row>
    <row r="141" spans="2:8" x14ac:dyDescent="0.25">
      <c r="F141" s="17">
        <f>IF($C141="","",IFERROR(VLOOKUP($C141,'Consumables'!$A:$D,4,FALSE),""))</f>
      </c>
      <c r="G141" s="9">
        <f>IF($C141="","",IFERROR(VLOOKUP($C141,'Consumables'!$A:$K,11,FALSE),""))</f>
      </c>
      <c r="H141" s="18">
        <f>IF(OR($E141="",$G141=""),"",$E141*$G141)</f>
      </c>
    </row>
    <row r="142" spans="2:8" x14ac:dyDescent="0.25">
      <c r="F142" s="17">
        <f>IF($C142="","",IFERROR(VLOOKUP($C142,'Consumables'!$A:$D,4,FALSE),""))</f>
      </c>
      <c r="G142" s="9">
        <f>IF($C142="","",IFERROR(VLOOKUP($C142,'Consumables'!$A:$K,11,FALSE),""))</f>
      </c>
      <c r="H142" s="18">
        <f>IF(OR($E142="",$G142=""),"",$E142*$G142)</f>
      </c>
    </row>
    <row r="143" spans="2:8" x14ac:dyDescent="0.25">
      <c r="F143" s="17">
        <f>IF($C143="","",IFERROR(VLOOKUP($C143,'Consumables'!$A:$D,4,FALSE),""))</f>
      </c>
      <c r="G143" s="9">
        <f>IF($C143="","",IFERROR(VLOOKUP($C143,'Consumables'!$A:$K,11,FALSE),""))</f>
      </c>
      <c r="H143" s="18">
        <f>IF(OR($E143="",$G143=""),"",$E143*$G143)</f>
      </c>
    </row>
    <row r="144" spans="2:8" x14ac:dyDescent="0.25">
      <c r="F144" s="17">
        <f>IF($C144="","",IFERROR(VLOOKUP($C144,'Consumables'!$A:$D,4,FALSE),""))</f>
      </c>
      <c r="G144" s="9">
        <f>IF($C144="","",IFERROR(VLOOKUP($C144,'Consumables'!$A:$K,11,FALSE),""))</f>
      </c>
      <c r="H144" s="18">
        <f>IF(OR($E144="",$G144=""),"",$E144*$G144)</f>
      </c>
    </row>
    <row r="145" spans="2:8" x14ac:dyDescent="0.25">
      <c r="F145" s="17">
        <f>IF($C145="","",IFERROR(VLOOKUP($C145,'Consumables'!$A:$D,4,FALSE),""))</f>
      </c>
      <c r="G145" s="9">
        <f>IF($C145="","",IFERROR(VLOOKUP($C145,'Consumables'!$A:$K,11,FALSE),""))</f>
      </c>
      <c r="H145" s="18">
        <f>IF(OR($E145="",$G145=""),"",$E145*$G145)</f>
      </c>
    </row>
    <row r="146" spans="2:8" x14ac:dyDescent="0.25">
      <c r="F146" s="17">
        <f>IF($C146="","",IFERROR(VLOOKUP($C146,'Consumables'!$A:$D,4,FALSE),""))</f>
      </c>
      <c r="G146" s="9">
        <f>IF($C146="","",IFERROR(VLOOKUP($C146,'Consumables'!$A:$K,11,FALSE),""))</f>
      </c>
      <c r="H146" s="18">
        <f>IF(OR($E146="",$G146=""),"",$E146*$G146)</f>
      </c>
    </row>
    <row r="147" spans="2:8" x14ac:dyDescent="0.25">
      <c r="F147" s="17">
        <f>IF($C147="","",IFERROR(VLOOKUP($C147,'Consumables'!$A:$D,4,FALSE),""))</f>
      </c>
      <c r="G147" s="9">
        <f>IF($C147="","",IFERROR(VLOOKUP($C147,'Consumables'!$A:$K,11,FALSE),""))</f>
      </c>
      <c r="H147" s="18">
        <f>IF(OR($E147="",$G147=""),"",$E147*$G147)</f>
      </c>
    </row>
    <row r="148" spans="2:8" x14ac:dyDescent="0.25">
      <c r="F148" s="17">
        <f>IF($C148="","",IFERROR(VLOOKUP($C148,'Consumables'!$A:$D,4,FALSE),""))</f>
      </c>
      <c r="G148" s="9">
        <f>IF($C148="","",IFERROR(VLOOKUP($C148,'Consumables'!$A:$K,11,FALSE),""))</f>
      </c>
      <c r="H148" s="18">
        <f>IF(OR($E148="",$G148=""),"",$E148*$G148)</f>
      </c>
    </row>
    <row r="149" spans="2:8" x14ac:dyDescent="0.25">
      <c r="F149" s="17">
        <f>IF($C149="","",IFERROR(VLOOKUP($C149,'Consumables'!$A:$D,4,FALSE),""))</f>
      </c>
      <c r="G149" s="9">
        <f>IF($C149="","",IFERROR(VLOOKUP($C149,'Consumables'!$A:$K,11,FALSE),""))</f>
      </c>
      <c r="H149" s="18">
        <f>IF(OR($E149="",$G149=""),"",$E149*$G149)</f>
      </c>
    </row>
    <row r="150" spans="2:8" x14ac:dyDescent="0.25">
      <c r="F150" s="17">
        <f>IF($C150="","",IFERROR(VLOOKUP($C150,'Consumables'!$A:$D,4,FALSE),""))</f>
      </c>
      <c r="G150" s="9">
        <f>IF($C150="","",IFERROR(VLOOKUP($C150,'Consumables'!$A:$K,11,FALSE),""))</f>
      </c>
      <c r="H150" s="18">
        <f>IF(OR($E150="",$G150=""),"",$E150*$G150)</f>
      </c>
    </row>
    <row r="151" spans="2:8" x14ac:dyDescent="0.25">
      <c r="F151" s="17">
        <f>IF($C151="","",IFERROR(VLOOKUP($C151,'Consumables'!$A:$D,4,FALSE),""))</f>
      </c>
      <c r="G151" s="9">
        <f>IF($C151="","",IFERROR(VLOOKUP($C151,'Consumables'!$A:$K,11,FALSE),""))</f>
      </c>
      <c r="H151" s="18">
        <f>IF(OR($E151="",$G151=""),"",$E151*$G151)</f>
      </c>
    </row>
    <row r="152" spans="2:8" x14ac:dyDescent="0.25">
      <c r="F152" s="17">
        <f>IF($C152="","",IFERROR(VLOOKUP($C152,'Consumables'!$A:$D,4,FALSE),""))</f>
      </c>
      <c r="G152" s="9">
        <f>IF($C152="","",IFERROR(VLOOKUP($C152,'Consumables'!$A:$K,11,FALSE),""))</f>
      </c>
      <c r="H152" s="18">
        <f>IF(OR($E152="",$G152=""),"",$E152*$G152)</f>
      </c>
    </row>
    <row r="153" spans="2:8" x14ac:dyDescent="0.25">
      <c r="F153" s="17">
        <f>IF($C153="","",IFERROR(VLOOKUP($C153,'Consumables'!$A:$D,4,FALSE),""))</f>
      </c>
      <c r="G153" s="9">
        <f>IF($C153="","",IFERROR(VLOOKUP($C153,'Consumables'!$A:$K,11,FALSE),""))</f>
      </c>
      <c r="H153" s="18">
        <f>IF(OR($E153="",$G153=""),"",$E153*$G153)</f>
      </c>
    </row>
    <row r="154" spans="2:8" x14ac:dyDescent="0.25">
      <c r="F154" s="17">
        <f>IF($C154="","",IFERROR(VLOOKUP($C154,'Consumables'!$A:$D,4,FALSE),""))</f>
      </c>
      <c r="G154" s="9">
        <f>IF($C154="","",IFERROR(VLOOKUP($C154,'Consumables'!$A:$K,11,FALSE),""))</f>
      </c>
      <c r="H154" s="18">
        <f>IF(OR($E154="",$G154=""),"",$E154*$G154)</f>
      </c>
    </row>
    <row r="155" spans="2:8" x14ac:dyDescent="0.25">
      <c r="F155" s="17">
        <f>IF($C155="","",IFERROR(VLOOKUP($C155,'Consumables'!$A:$D,4,FALSE),""))</f>
      </c>
      <c r="G155" s="9">
        <f>IF($C155="","",IFERROR(VLOOKUP($C155,'Consumables'!$A:$K,11,FALSE),""))</f>
      </c>
      <c r="H155" s="18">
        <f>IF(OR($E155="",$G155=""),"",$E155*$G155)</f>
      </c>
    </row>
    <row r="156" spans="2:8" x14ac:dyDescent="0.25">
      <c r="F156" s="17">
        <f>IF($C156="","",IFERROR(VLOOKUP($C156,'Consumables'!$A:$D,4,FALSE),""))</f>
      </c>
      <c r="G156" s="9">
        <f>IF($C156="","",IFERROR(VLOOKUP($C156,'Consumables'!$A:$K,11,FALSE),""))</f>
      </c>
      <c r="H156" s="18">
        <f>IF(OR($E156="",$G156=""),"",$E156*$G156)</f>
      </c>
    </row>
    <row r="157" spans="2:8" x14ac:dyDescent="0.25">
      <c r="F157" s="17">
        <f>IF($C157="","",IFERROR(VLOOKUP($C157,'Consumables'!$A:$D,4,FALSE),""))</f>
      </c>
      <c r="G157" s="9">
        <f>IF($C157="","",IFERROR(VLOOKUP($C157,'Consumables'!$A:$K,11,FALSE),""))</f>
      </c>
      <c r="H157" s="18">
        <f>IF(OR($E157="",$G157=""),"",$E157*$G157)</f>
      </c>
    </row>
    <row r="158" spans="2:8" x14ac:dyDescent="0.25">
      <c r="F158" s="17">
        <f>IF($C158="","",IFERROR(VLOOKUP($C158,'Consumables'!$A:$D,4,FALSE),""))</f>
      </c>
      <c r="G158" s="9">
        <f>IF($C158="","",IFERROR(VLOOKUP($C158,'Consumables'!$A:$K,11,FALSE),""))</f>
      </c>
      <c r="H158" s="18">
        <f>IF(OR($E158="",$G158=""),"",$E158*$G158)</f>
      </c>
    </row>
    <row r="159" spans="2:8" x14ac:dyDescent="0.25">
      <c r="F159" s="17">
        <f>IF($C159="","",IFERROR(VLOOKUP($C159,'Consumables'!$A:$D,4,FALSE),""))</f>
      </c>
      <c r="G159" s="9">
        <f>IF($C159="","",IFERROR(VLOOKUP($C159,'Consumables'!$A:$K,11,FALSE),""))</f>
      </c>
      <c r="H159" s="18">
        <f>IF(OR($E159="",$G159=""),"",$E159*$G159)</f>
      </c>
    </row>
    <row r="160" spans="2:8" x14ac:dyDescent="0.25">
      <c r="F160" s="17">
        <f>IF($C160="","",IFERROR(VLOOKUP($C160,'Consumables'!$A:$D,4,FALSE),""))</f>
      </c>
      <c r="G160" s="9">
        <f>IF($C160="","",IFERROR(VLOOKUP($C160,'Consumables'!$A:$K,11,FALSE),""))</f>
      </c>
      <c r="H160" s="18">
        <f>IF(OR($E160="",$G160=""),"",$E160*$G160)</f>
      </c>
    </row>
    <row r="161" spans="2:8" x14ac:dyDescent="0.25">
      <c r="F161" s="17">
        <f>IF($C161="","",IFERROR(VLOOKUP($C161,'Consumables'!$A:$D,4,FALSE),""))</f>
      </c>
      <c r="G161" s="9">
        <f>IF($C161="","",IFERROR(VLOOKUP($C161,'Consumables'!$A:$K,11,FALSE),""))</f>
      </c>
      <c r="H161" s="18">
        <f>IF(OR($E161="",$G161=""),"",$E161*$G161)</f>
      </c>
    </row>
    <row r="162" spans="2:8" x14ac:dyDescent="0.25">
      <c r="F162" s="17">
        <f>IF($C162="","",IFERROR(VLOOKUP($C162,'Consumables'!$A:$D,4,FALSE),""))</f>
      </c>
      <c r="G162" s="9">
        <f>IF($C162="","",IFERROR(VLOOKUP($C162,'Consumables'!$A:$K,11,FALSE),""))</f>
      </c>
      <c r="H162" s="18">
        <f>IF(OR($E162="",$G162=""),"",$E162*$G162)</f>
      </c>
    </row>
    <row r="163" spans="2:8" x14ac:dyDescent="0.25">
      <c r="F163" s="17">
        <f>IF($C163="","",IFERROR(VLOOKUP($C163,'Consumables'!$A:$D,4,FALSE),""))</f>
      </c>
      <c r="G163" s="9">
        <f>IF($C163="","",IFERROR(VLOOKUP($C163,'Consumables'!$A:$K,11,FALSE),""))</f>
      </c>
      <c r="H163" s="18">
        <f>IF(OR($E163="",$G163=""),"",$E163*$G163)</f>
      </c>
    </row>
    <row r="164" spans="2:8" x14ac:dyDescent="0.25">
      <c r="F164" s="17">
        <f>IF($C164="","",IFERROR(VLOOKUP($C164,'Consumables'!$A:$D,4,FALSE),""))</f>
      </c>
      <c r="G164" s="9">
        <f>IF($C164="","",IFERROR(VLOOKUP($C164,'Consumables'!$A:$K,11,FALSE),""))</f>
      </c>
      <c r="H164" s="18">
        <f>IF(OR($E164="",$G164=""),"",$E164*$G164)</f>
      </c>
    </row>
    <row r="165" spans="2:8" x14ac:dyDescent="0.25">
      <c r="F165" s="17">
        <f>IF($C165="","",IFERROR(VLOOKUP($C165,'Consumables'!$A:$D,4,FALSE),""))</f>
      </c>
      <c r="G165" s="9">
        <f>IF($C165="","",IFERROR(VLOOKUP($C165,'Consumables'!$A:$K,11,FALSE),""))</f>
      </c>
      <c r="H165" s="18">
        <f>IF(OR($E165="",$G165=""),"",$E165*$G165)</f>
      </c>
    </row>
    <row r="166" spans="2:8" x14ac:dyDescent="0.25">
      <c r="F166" s="17">
        <f>IF($C166="","",IFERROR(VLOOKUP($C166,'Consumables'!$A:$D,4,FALSE),""))</f>
      </c>
      <c r="G166" s="9">
        <f>IF($C166="","",IFERROR(VLOOKUP($C166,'Consumables'!$A:$K,11,FALSE),""))</f>
      </c>
      <c r="H166" s="18">
        <f>IF(OR($E166="",$G166=""),"",$E166*$G166)</f>
      </c>
    </row>
    <row r="167" spans="2:8" x14ac:dyDescent="0.25">
      <c r="F167" s="17">
        <f>IF($C167="","",IFERROR(VLOOKUP($C167,'Consumables'!$A:$D,4,FALSE),""))</f>
      </c>
      <c r="G167" s="9">
        <f>IF($C167="","",IFERROR(VLOOKUP($C167,'Consumables'!$A:$K,11,FALSE),""))</f>
      </c>
      <c r="H167" s="18">
        <f>IF(OR($E167="",$G167=""),"",$E167*$G167)</f>
      </c>
    </row>
    <row r="168" spans="2:8" x14ac:dyDescent="0.25">
      <c r="F168" s="17">
        <f>IF($C168="","",IFERROR(VLOOKUP($C168,'Consumables'!$A:$D,4,FALSE),""))</f>
      </c>
      <c r="G168" s="9">
        <f>IF($C168="","",IFERROR(VLOOKUP($C168,'Consumables'!$A:$K,11,FALSE),""))</f>
      </c>
      <c r="H168" s="18">
        <f>IF(OR($E168="",$G168=""),"",$E168*$G168)</f>
      </c>
    </row>
    <row r="169" spans="2:8" x14ac:dyDescent="0.25">
      <c r="F169" s="17">
        <f>IF($C169="","",IFERROR(VLOOKUP($C169,'Consumables'!$A:$D,4,FALSE),""))</f>
      </c>
      <c r="G169" s="9">
        <f>IF($C169="","",IFERROR(VLOOKUP($C169,'Consumables'!$A:$K,11,FALSE),""))</f>
      </c>
      <c r="H169" s="18">
        <f>IF(OR($E169="",$G169=""),"",$E169*$G169)</f>
      </c>
    </row>
    <row r="170" spans="2:8" x14ac:dyDescent="0.25">
      <c r="F170" s="17">
        <f>IF($C170="","",IFERROR(VLOOKUP($C170,'Consumables'!$A:$D,4,FALSE),""))</f>
      </c>
      <c r="G170" s="9">
        <f>IF($C170="","",IFERROR(VLOOKUP($C170,'Consumables'!$A:$K,11,FALSE),""))</f>
      </c>
      <c r="H170" s="18">
        <f>IF(OR($E170="",$G170=""),"",$E170*$G170)</f>
      </c>
    </row>
    <row r="171" spans="2:8" x14ac:dyDescent="0.25">
      <c r="F171" s="17">
        <f>IF($C171="","",IFERROR(VLOOKUP($C171,'Consumables'!$A:$D,4,FALSE),""))</f>
      </c>
      <c r="G171" s="9">
        <f>IF($C171="","",IFERROR(VLOOKUP($C171,'Consumables'!$A:$K,11,FALSE),""))</f>
      </c>
      <c r="H171" s="18">
        <f>IF(OR($E171="",$G171=""),"",$E171*$G171)</f>
      </c>
    </row>
    <row r="172" spans="2:8" x14ac:dyDescent="0.25">
      <c r="F172" s="17">
        <f>IF($C172="","",IFERROR(VLOOKUP($C172,'Consumables'!$A:$D,4,FALSE),""))</f>
      </c>
      <c r="G172" s="9">
        <f>IF($C172="","",IFERROR(VLOOKUP($C172,'Consumables'!$A:$K,11,FALSE),""))</f>
      </c>
      <c r="H172" s="18">
        <f>IF(OR($E172="",$G172=""),"",$E172*$G172)</f>
      </c>
    </row>
    <row r="173" spans="2:8" x14ac:dyDescent="0.25">
      <c r="F173" s="17">
        <f>IF($C173="","",IFERROR(VLOOKUP($C173,'Consumables'!$A:$D,4,FALSE),""))</f>
      </c>
      <c r="G173" s="9">
        <f>IF($C173="","",IFERROR(VLOOKUP($C173,'Consumables'!$A:$K,11,FALSE),""))</f>
      </c>
      <c r="H173" s="18">
        <f>IF(OR($E173="",$G173=""),"",$E173*$G173)</f>
      </c>
    </row>
    <row r="174" spans="2:8" x14ac:dyDescent="0.25">
      <c r="F174" s="17">
        <f>IF($C174="","",IFERROR(VLOOKUP($C174,'Consumables'!$A:$D,4,FALSE),""))</f>
      </c>
      <c r="G174" s="9">
        <f>IF($C174="","",IFERROR(VLOOKUP($C174,'Consumables'!$A:$K,11,FALSE),""))</f>
      </c>
      <c r="H174" s="18">
        <f>IF(OR($E174="",$G174=""),"",$E174*$G174)</f>
      </c>
    </row>
    <row r="175" spans="2:8" x14ac:dyDescent="0.25">
      <c r="F175" s="17">
        <f>IF($C175="","",IFERROR(VLOOKUP($C175,'Consumables'!$A:$D,4,FALSE),""))</f>
      </c>
      <c r="G175" s="9">
        <f>IF($C175="","",IFERROR(VLOOKUP($C175,'Consumables'!$A:$K,11,FALSE),""))</f>
      </c>
      <c r="H175" s="18">
        <f>IF(OR($E175="",$G175=""),"",$E175*$G175)</f>
      </c>
    </row>
    <row r="176" spans="2:8" x14ac:dyDescent="0.25">
      <c r="F176" s="17">
        <f>IF($C176="","",IFERROR(VLOOKUP($C176,'Consumables'!$A:$D,4,FALSE),""))</f>
      </c>
      <c r="G176" s="9">
        <f>IF($C176="","",IFERROR(VLOOKUP($C176,'Consumables'!$A:$K,11,FALSE),""))</f>
      </c>
      <c r="H176" s="18">
        <f>IF(OR($E176="",$G176=""),"",$E176*$G176)</f>
      </c>
    </row>
    <row r="177" spans="2:8" x14ac:dyDescent="0.25">
      <c r="F177" s="17">
        <f>IF($C177="","",IFERROR(VLOOKUP($C177,'Consumables'!$A:$D,4,FALSE),""))</f>
      </c>
      <c r="G177" s="9">
        <f>IF($C177="","",IFERROR(VLOOKUP($C177,'Consumables'!$A:$K,11,FALSE),""))</f>
      </c>
      <c r="H177" s="18">
        <f>IF(OR($E177="",$G177=""),"",$E177*$G177)</f>
      </c>
    </row>
    <row r="178" spans="2:8" x14ac:dyDescent="0.25">
      <c r="F178" s="17">
        <f>IF($C178="","",IFERROR(VLOOKUP($C178,'Consumables'!$A:$D,4,FALSE),""))</f>
      </c>
      <c r="G178" s="9">
        <f>IF($C178="","",IFERROR(VLOOKUP($C178,'Consumables'!$A:$K,11,FALSE),""))</f>
      </c>
      <c r="H178" s="18">
        <f>IF(OR($E178="",$G178=""),"",$E178*$G178)</f>
      </c>
    </row>
    <row r="179" spans="2:8" x14ac:dyDescent="0.25">
      <c r="F179" s="17">
        <f>IF($C179="","",IFERROR(VLOOKUP($C179,'Consumables'!$A:$D,4,FALSE),""))</f>
      </c>
      <c r="G179" s="9">
        <f>IF($C179="","",IFERROR(VLOOKUP($C179,'Consumables'!$A:$K,11,FALSE),""))</f>
      </c>
      <c r="H179" s="18">
        <f>IF(OR($E179="",$G179=""),"",$E179*$G179)</f>
      </c>
    </row>
    <row r="180" spans="2:8" x14ac:dyDescent="0.25">
      <c r="F180" s="17">
        <f>IF($C180="","",IFERROR(VLOOKUP($C180,'Consumables'!$A:$D,4,FALSE),""))</f>
      </c>
      <c r="G180" s="9">
        <f>IF($C180="","",IFERROR(VLOOKUP($C180,'Consumables'!$A:$K,11,FALSE),""))</f>
      </c>
      <c r="H180" s="18">
        <f>IF(OR($E180="",$G180=""),"",$E180*$G180)</f>
      </c>
    </row>
    <row r="181" spans="2:8" x14ac:dyDescent="0.25">
      <c r="F181" s="17">
        <f>IF($C181="","",IFERROR(VLOOKUP($C181,'Consumables'!$A:$D,4,FALSE),""))</f>
      </c>
      <c r="G181" s="9">
        <f>IF($C181="","",IFERROR(VLOOKUP($C181,'Consumables'!$A:$K,11,FALSE),""))</f>
      </c>
      <c r="H181" s="18">
        <f>IF(OR($E181="",$G181=""),"",$E181*$G181)</f>
      </c>
    </row>
    <row r="182" spans="2:8" x14ac:dyDescent="0.25">
      <c r="F182" s="17">
        <f>IF($C182="","",IFERROR(VLOOKUP($C182,'Consumables'!$A:$D,4,FALSE),""))</f>
      </c>
      <c r="G182" s="9">
        <f>IF($C182="","",IFERROR(VLOOKUP($C182,'Consumables'!$A:$K,11,FALSE),""))</f>
      </c>
      <c r="H182" s="18">
        <f>IF(OR($E182="",$G182=""),"",$E182*$G182)</f>
      </c>
    </row>
    <row r="183" spans="2:8" x14ac:dyDescent="0.25">
      <c r="F183" s="17">
        <f>IF($C183="","",IFERROR(VLOOKUP($C183,'Consumables'!$A:$D,4,FALSE),""))</f>
      </c>
      <c r="G183" s="9">
        <f>IF($C183="","",IFERROR(VLOOKUP($C183,'Consumables'!$A:$K,11,FALSE),""))</f>
      </c>
      <c r="H183" s="18">
        <f>IF(OR($E183="",$G183=""),"",$E183*$G183)</f>
      </c>
    </row>
    <row r="184" spans="2:8" x14ac:dyDescent="0.25">
      <c r="F184" s="17">
        <f>IF($C184="","",IFERROR(VLOOKUP($C184,'Consumables'!$A:$D,4,FALSE),""))</f>
      </c>
      <c r="G184" s="9">
        <f>IF($C184="","",IFERROR(VLOOKUP($C184,'Consumables'!$A:$K,11,FALSE),""))</f>
      </c>
      <c r="H184" s="18">
        <f>IF(OR($E184="",$G184=""),"",$E184*$G184)</f>
      </c>
    </row>
    <row r="185" spans="2:8" x14ac:dyDescent="0.25">
      <c r="F185" s="17">
        <f>IF($C185="","",IFERROR(VLOOKUP($C185,'Consumables'!$A:$D,4,FALSE),""))</f>
      </c>
      <c r="G185" s="9">
        <f>IF($C185="","",IFERROR(VLOOKUP($C185,'Consumables'!$A:$K,11,FALSE),""))</f>
      </c>
      <c r="H185" s="18">
        <f>IF(OR($E185="",$G185=""),"",$E185*$G185)</f>
      </c>
    </row>
    <row r="186" spans="2:8" x14ac:dyDescent="0.25">
      <c r="F186" s="17">
        <f>IF($C186="","",IFERROR(VLOOKUP($C186,'Consumables'!$A:$D,4,FALSE),""))</f>
      </c>
      <c r="G186" s="9">
        <f>IF($C186="","",IFERROR(VLOOKUP($C186,'Consumables'!$A:$K,11,FALSE),""))</f>
      </c>
      <c r="H186" s="18">
        <f>IF(OR($E186="",$G186=""),"",$E186*$G186)</f>
      </c>
    </row>
    <row r="187" spans="2:8" x14ac:dyDescent="0.25">
      <c r="F187" s="17">
        <f>IF($C187="","",IFERROR(VLOOKUP($C187,'Consumables'!$A:$D,4,FALSE),""))</f>
      </c>
      <c r="G187" s="9">
        <f>IF($C187="","",IFERROR(VLOOKUP($C187,'Consumables'!$A:$K,11,FALSE),""))</f>
      </c>
      <c r="H187" s="18">
        <f>IF(OR($E187="",$G187=""),"",$E187*$G187)</f>
      </c>
    </row>
    <row r="188" spans="2:8" x14ac:dyDescent="0.25">
      <c r="F188" s="17">
        <f>IF($C188="","",IFERROR(VLOOKUP($C188,'Consumables'!$A:$D,4,FALSE),""))</f>
      </c>
      <c r="G188" s="9">
        <f>IF($C188="","",IFERROR(VLOOKUP($C188,'Consumables'!$A:$K,11,FALSE),""))</f>
      </c>
      <c r="H188" s="18">
        <f>IF(OR($E188="",$G188=""),"",$E188*$G188)</f>
      </c>
    </row>
    <row r="189" spans="2:8" x14ac:dyDescent="0.25">
      <c r="F189" s="17">
        <f>IF($C189="","",IFERROR(VLOOKUP($C189,'Consumables'!$A:$D,4,FALSE),""))</f>
      </c>
      <c r="G189" s="9">
        <f>IF($C189="","",IFERROR(VLOOKUP($C189,'Consumables'!$A:$K,11,FALSE),""))</f>
      </c>
      <c r="H189" s="18">
        <f>IF(OR($E189="",$G189=""),"",$E189*$G189)</f>
      </c>
    </row>
    <row r="190" spans="2:8" x14ac:dyDescent="0.25">
      <c r="F190" s="17">
        <f>IF($C190="","",IFERROR(VLOOKUP($C190,'Consumables'!$A:$D,4,FALSE),""))</f>
      </c>
      <c r="G190" s="9">
        <f>IF($C190="","",IFERROR(VLOOKUP($C190,'Consumables'!$A:$K,11,FALSE),""))</f>
      </c>
      <c r="H190" s="18">
        <f>IF(OR($E190="",$G190=""),"",$E190*$G190)</f>
      </c>
    </row>
    <row r="191" spans="2:8" x14ac:dyDescent="0.25">
      <c r="F191" s="17">
        <f>IF($C191="","",IFERROR(VLOOKUP($C191,'Consumables'!$A:$D,4,FALSE),""))</f>
      </c>
      <c r="G191" s="9">
        <f>IF($C191="","",IFERROR(VLOOKUP($C191,'Consumables'!$A:$K,11,FALSE),""))</f>
      </c>
      <c r="H191" s="18">
        <f>IF(OR($E191="",$G191=""),"",$E191*$G191)</f>
      </c>
    </row>
    <row r="192" spans="2:8" x14ac:dyDescent="0.25">
      <c r="F192" s="17">
        <f>IF($C192="","",IFERROR(VLOOKUP($C192,'Consumables'!$A:$D,4,FALSE),""))</f>
      </c>
      <c r="G192" s="9">
        <f>IF($C192="","",IFERROR(VLOOKUP($C192,'Consumables'!$A:$K,11,FALSE),""))</f>
      </c>
      <c r="H192" s="18">
        <f>IF(OR($E192="",$G192=""),"",$E192*$G192)</f>
      </c>
    </row>
    <row r="193" spans="2:8" x14ac:dyDescent="0.25">
      <c r="F193" s="17">
        <f>IF($C193="","",IFERROR(VLOOKUP($C193,'Consumables'!$A:$D,4,FALSE),""))</f>
      </c>
      <c r="G193" s="9">
        <f>IF($C193="","",IFERROR(VLOOKUP($C193,'Consumables'!$A:$K,11,FALSE),""))</f>
      </c>
      <c r="H193" s="18">
        <f>IF(OR($E193="",$G193=""),"",$E193*$G193)</f>
      </c>
    </row>
    <row r="194" spans="2:8" x14ac:dyDescent="0.25">
      <c r="F194" s="17">
        <f>IF($C194="","",IFERROR(VLOOKUP($C194,'Consumables'!$A:$D,4,FALSE),""))</f>
      </c>
      <c r="G194" s="9">
        <f>IF($C194="","",IFERROR(VLOOKUP($C194,'Consumables'!$A:$K,11,FALSE),""))</f>
      </c>
      <c r="H194" s="18">
        <f>IF(OR($E194="",$G194=""),"",$E194*$G194)</f>
      </c>
    </row>
    <row r="195" spans="2:8" x14ac:dyDescent="0.25">
      <c r="F195" s="17">
        <f>IF($C195="","",IFERROR(VLOOKUP($C195,'Consumables'!$A:$D,4,FALSE),""))</f>
      </c>
      <c r="G195" s="9">
        <f>IF($C195="","",IFERROR(VLOOKUP($C195,'Consumables'!$A:$K,11,FALSE),""))</f>
      </c>
      <c r="H195" s="18">
        <f>IF(OR($E195="",$G195=""),"",$E195*$G195)</f>
      </c>
    </row>
    <row r="196" spans="2:8" x14ac:dyDescent="0.25">
      <c r="F196" s="17">
        <f>IF($C196="","",IFERROR(VLOOKUP($C196,'Consumables'!$A:$D,4,FALSE),""))</f>
      </c>
      <c r="G196" s="9">
        <f>IF($C196="","",IFERROR(VLOOKUP($C196,'Consumables'!$A:$K,11,FALSE),""))</f>
      </c>
      <c r="H196" s="18">
        <f>IF(OR($E196="",$G196=""),"",$E196*$G196)</f>
      </c>
    </row>
    <row r="197" spans="2:8" x14ac:dyDescent="0.25">
      <c r="F197" s="17">
        <f>IF($C197="","",IFERROR(VLOOKUP($C197,'Consumables'!$A:$D,4,FALSE),""))</f>
      </c>
      <c r="G197" s="9">
        <f>IF($C197="","",IFERROR(VLOOKUP($C197,'Consumables'!$A:$K,11,FALSE),""))</f>
      </c>
      <c r="H197" s="18">
        <f>IF(OR($E197="",$G197=""),"",$E197*$G197)</f>
      </c>
    </row>
    <row r="198" spans="2:8" x14ac:dyDescent="0.25">
      <c r="F198" s="17">
        <f>IF($C198="","",IFERROR(VLOOKUP($C198,'Consumables'!$A:$D,4,FALSE),""))</f>
      </c>
      <c r="G198" s="9">
        <f>IF($C198="","",IFERROR(VLOOKUP($C198,'Consumables'!$A:$K,11,FALSE),""))</f>
      </c>
      <c r="H198" s="18">
        <f>IF(OR($E198="",$G198=""),"",$E198*$G198)</f>
      </c>
    </row>
    <row r="199" spans="2:8" x14ac:dyDescent="0.25">
      <c r="F199" s="17">
        <f>IF($C199="","",IFERROR(VLOOKUP($C199,'Consumables'!$A:$D,4,FALSE),""))</f>
      </c>
      <c r="G199" s="9">
        <f>IF($C199="","",IFERROR(VLOOKUP($C199,'Consumables'!$A:$K,11,FALSE),""))</f>
      </c>
      <c r="H199" s="18">
        <f>IF(OR($E199="",$G199=""),"",$E199*$G199)</f>
      </c>
    </row>
    <row r="200" spans="2:8" x14ac:dyDescent="0.25">
      <c r="F200" s="17">
        <f>IF($C200="","",IFERROR(VLOOKUP($C200,'Consumables'!$A:$D,4,FALSE),""))</f>
      </c>
      <c r="G200" s="9">
        <f>IF($C200="","",IFERROR(VLOOKUP($C200,'Consumables'!$A:$K,11,FALSE),""))</f>
      </c>
      <c r="H200" s="18">
        <f>IF(OR($E200="",$G200=""),"",$E200*$G200)</f>
      </c>
    </row>
    <row r="201" spans="2:8" x14ac:dyDescent="0.25">
      <c r="F201" s="17">
        <f>IF($C201="","",IFERROR(VLOOKUP($C201,'Consumables'!$A:$D,4,FALSE),""))</f>
      </c>
      <c r="G201" s="9">
        <f>IF($C201="","",IFERROR(VLOOKUP($C201,'Consumables'!$A:$K,11,FALSE),""))</f>
      </c>
      <c r="H201" s="18">
        <f>IF(OR($E201="",$G201=""),"",$E201*$G201)</f>
      </c>
    </row>
    <row r="202" spans="2:8" x14ac:dyDescent="0.25">
      <c r="F202" s="17">
        <f>IF($C202="","",IFERROR(VLOOKUP($C202,'Consumables'!$A:$D,4,FALSE),""))</f>
      </c>
      <c r="G202" s="9">
        <f>IF($C202="","",IFERROR(VLOOKUP($C202,'Consumables'!$A:$K,11,FALSE),""))</f>
      </c>
      <c r="H202" s="18">
        <f>IF(OR($E202="",$G202=""),"",$E202*$G202)</f>
      </c>
    </row>
    <row r="203" spans="2:8" x14ac:dyDescent="0.25">
      <c r="F203" s="17">
        <f>IF($C203="","",IFERROR(VLOOKUP($C203,'Consumables'!$A:$D,4,FALSE),""))</f>
      </c>
      <c r="G203" s="9">
        <f>IF($C203="","",IFERROR(VLOOKUP($C203,'Consumables'!$A:$K,11,FALSE),""))</f>
      </c>
      <c r="H203" s="18">
        <f>IF(OR($E203="",$G203=""),"",$E203*$G203)</f>
      </c>
    </row>
    <row r="204" spans="2:8" x14ac:dyDescent="0.25">
      <c r="F204" s="17">
        <f>IF($C204="","",IFERROR(VLOOKUP($C204,'Consumables'!$A:$D,4,FALSE),""))</f>
      </c>
      <c r="G204" s="9">
        <f>IF($C204="","",IFERROR(VLOOKUP($C204,'Consumables'!$A:$K,11,FALSE),""))</f>
      </c>
      <c r="H204" s="18">
        <f>IF(OR($E204="",$G204=""),"",$E204*$G204)</f>
      </c>
    </row>
    <row r="205" spans="2:8" x14ac:dyDescent="0.25">
      <c r="F205" s="17">
        <f>IF($C205="","",IFERROR(VLOOKUP($C205,'Consumables'!$A:$D,4,FALSE),""))</f>
      </c>
      <c r="G205" s="9">
        <f>IF($C205="","",IFERROR(VLOOKUP($C205,'Consumables'!$A:$K,11,FALSE),""))</f>
      </c>
      <c r="H205" s="18">
        <f>IF(OR($E205="",$G205=""),"",$E205*$G205)</f>
      </c>
    </row>
    <row r="206" spans="2:8" x14ac:dyDescent="0.25">
      <c r="F206" s="17">
        <f>IF($C206="","",IFERROR(VLOOKUP($C206,'Consumables'!$A:$D,4,FALSE),""))</f>
      </c>
      <c r="G206" s="9">
        <f>IF($C206="","",IFERROR(VLOOKUP($C206,'Consumables'!$A:$K,11,FALSE),""))</f>
      </c>
      <c r="H206" s="18">
        <f>IF(OR($E206="",$G206=""),"",$E206*$G206)</f>
      </c>
    </row>
    <row r="207" spans="2:8" x14ac:dyDescent="0.25">
      <c r="F207" s="17">
        <f>IF($C207="","",IFERROR(VLOOKUP($C207,'Consumables'!$A:$D,4,FALSE),""))</f>
      </c>
      <c r="G207" s="9">
        <f>IF($C207="","",IFERROR(VLOOKUP($C207,'Consumables'!$A:$K,11,FALSE),""))</f>
      </c>
      <c r="H207" s="18">
        <f>IF(OR($E207="",$G207=""),"",$E207*$G207)</f>
      </c>
    </row>
    <row r="208" spans="2:8" x14ac:dyDescent="0.25">
      <c r="F208" s="17">
        <f>IF($C208="","",IFERROR(VLOOKUP($C208,'Consumables'!$A:$D,4,FALSE),""))</f>
      </c>
      <c r="G208" s="9">
        <f>IF($C208="","",IFERROR(VLOOKUP($C208,'Consumables'!$A:$K,11,FALSE),""))</f>
      </c>
      <c r="H208" s="18">
        <f>IF(OR($E208="",$G208=""),"",$E208*$G208)</f>
      </c>
    </row>
    <row r="209" spans="2:8" x14ac:dyDescent="0.25">
      <c r="F209" s="17">
        <f>IF($C209="","",IFERROR(VLOOKUP($C209,'Consumables'!$A:$D,4,FALSE),""))</f>
      </c>
      <c r="G209" s="9">
        <f>IF($C209="","",IFERROR(VLOOKUP($C209,'Consumables'!$A:$K,11,FALSE),""))</f>
      </c>
      <c r="H209" s="18">
        <f>IF(OR($E209="",$G209=""),"",$E209*$G209)</f>
      </c>
    </row>
    <row r="210" spans="2:8" x14ac:dyDescent="0.25">
      <c r="F210" s="17">
        <f>IF($C210="","",IFERROR(VLOOKUP($C210,'Consumables'!$A:$D,4,FALSE),""))</f>
      </c>
      <c r="G210" s="9">
        <f>IF($C210="","",IFERROR(VLOOKUP($C210,'Consumables'!$A:$K,11,FALSE),""))</f>
      </c>
      <c r="H210" s="18">
        <f>IF(OR($E210="",$G210=""),"",$E210*$G210)</f>
      </c>
    </row>
    <row r="211" spans="2:8" x14ac:dyDescent="0.25">
      <c r="F211" s="17">
        <f>IF($C211="","",IFERROR(VLOOKUP($C211,'Consumables'!$A:$D,4,FALSE),""))</f>
      </c>
      <c r="G211" s="9">
        <f>IF($C211="","",IFERROR(VLOOKUP($C211,'Consumables'!$A:$K,11,FALSE),""))</f>
      </c>
      <c r="H211" s="18">
        <f>IF(OR($E211="",$G211=""),"",$E211*$G211)</f>
      </c>
    </row>
    <row r="212" spans="2:8" x14ac:dyDescent="0.25">
      <c r="F212" s="17">
        <f>IF($C212="","",IFERROR(VLOOKUP($C212,'Consumables'!$A:$D,4,FALSE),""))</f>
      </c>
      <c r="G212" s="9">
        <f>IF($C212="","",IFERROR(VLOOKUP($C212,'Consumables'!$A:$K,11,FALSE),""))</f>
      </c>
      <c r="H212" s="18">
        <f>IF(OR($E212="",$G212=""),"",$E212*$G212)</f>
      </c>
    </row>
    <row r="213" spans="2:8" x14ac:dyDescent="0.25">
      <c r="F213" s="17">
        <f>IF($C213="","",IFERROR(VLOOKUP($C213,'Consumables'!$A:$D,4,FALSE),""))</f>
      </c>
      <c r="G213" s="9">
        <f>IF($C213="","",IFERROR(VLOOKUP($C213,'Consumables'!$A:$K,11,FALSE),""))</f>
      </c>
      <c r="H213" s="18">
        <f>IF(OR($E213="",$G213=""),"",$E213*$G213)</f>
      </c>
    </row>
    <row r="214" spans="2:8" x14ac:dyDescent="0.25">
      <c r="F214" s="17">
        <f>IF($C214="","",IFERROR(VLOOKUP($C214,'Consumables'!$A:$D,4,FALSE),""))</f>
      </c>
      <c r="G214" s="9">
        <f>IF($C214="","",IFERROR(VLOOKUP($C214,'Consumables'!$A:$K,11,FALSE),""))</f>
      </c>
      <c r="H214" s="18">
        <f>IF(OR($E214="",$G214=""),"",$E214*$G214)</f>
      </c>
    </row>
    <row r="215" spans="2:8" x14ac:dyDescent="0.25">
      <c r="F215" s="17">
        <f>IF($C215="","",IFERROR(VLOOKUP($C215,'Consumables'!$A:$D,4,FALSE),""))</f>
      </c>
      <c r="G215" s="9">
        <f>IF($C215="","",IFERROR(VLOOKUP($C215,'Consumables'!$A:$K,11,FALSE),""))</f>
      </c>
      <c r="H215" s="18">
        <f>IF(OR($E215="",$G215=""),"",$E215*$G215)</f>
      </c>
    </row>
    <row r="216" spans="2:8" x14ac:dyDescent="0.25">
      <c r="F216" s="17">
        <f>IF($C216="","",IFERROR(VLOOKUP($C216,'Consumables'!$A:$D,4,FALSE),""))</f>
      </c>
      <c r="G216" s="9">
        <f>IF($C216="","",IFERROR(VLOOKUP($C216,'Consumables'!$A:$K,11,FALSE),""))</f>
      </c>
      <c r="H216" s="18">
        <f>IF(OR($E216="",$G216=""),"",$E216*$G216)</f>
      </c>
    </row>
    <row r="217" spans="2:8" x14ac:dyDescent="0.25">
      <c r="F217" s="17">
        <f>IF($C217="","",IFERROR(VLOOKUP($C217,'Consumables'!$A:$D,4,FALSE),""))</f>
      </c>
      <c r="G217" s="9">
        <f>IF($C217="","",IFERROR(VLOOKUP($C217,'Consumables'!$A:$K,11,FALSE),""))</f>
      </c>
      <c r="H217" s="18">
        <f>IF(OR($E217="",$G217=""),"",$E217*$G217)</f>
      </c>
    </row>
    <row r="218" spans="2:8" x14ac:dyDescent="0.25">
      <c r="F218" s="17">
        <f>IF($C218="","",IFERROR(VLOOKUP($C218,'Consumables'!$A:$D,4,FALSE),""))</f>
      </c>
      <c r="G218" s="9">
        <f>IF($C218="","",IFERROR(VLOOKUP($C218,'Consumables'!$A:$K,11,FALSE),""))</f>
      </c>
      <c r="H218" s="18">
        <f>IF(OR($E218="",$G218=""),"",$E218*$G218)</f>
      </c>
    </row>
    <row r="219" spans="2:8" x14ac:dyDescent="0.25">
      <c r="F219" s="17">
        <f>IF($C219="","",IFERROR(VLOOKUP($C219,'Consumables'!$A:$D,4,FALSE),""))</f>
      </c>
      <c r="G219" s="9">
        <f>IF($C219="","",IFERROR(VLOOKUP($C219,'Consumables'!$A:$K,11,FALSE),""))</f>
      </c>
      <c r="H219" s="18">
        <f>IF(OR($E219="",$G219=""),"",$E219*$G219)</f>
      </c>
    </row>
    <row r="220" spans="2:8" x14ac:dyDescent="0.25">
      <c r="F220" s="17">
        <f>IF($C220="","",IFERROR(VLOOKUP($C220,'Consumables'!$A:$D,4,FALSE),""))</f>
      </c>
      <c r="G220" s="9">
        <f>IF($C220="","",IFERROR(VLOOKUP($C220,'Consumables'!$A:$K,11,FALSE),""))</f>
      </c>
      <c r="H220" s="18">
        <f>IF(OR($E220="",$G220=""),"",$E220*$G220)</f>
      </c>
    </row>
    <row r="221" spans="2:8" x14ac:dyDescent="0.25">
      <c r="F221" s="17">
        <f>IF($C221="","",IFERROR(VLOOKUP($C221,'Consumables'!$A:$D,4,FALSE),""))</f>
      </c>
      <c r="G221" s="9">
        <f>IF($C221="","",IFERROR(VLOOKUP($C221,'Consumables'!$A:$K,11,FALSE),""))</f>
      </c>
      <c r="H221" s="18">
        <f>IF(OR($E221="",$G221=""),"",$E221*$G221)</f>
      </c>
    </row>
    <row r="222" spans="2:8" x14ac:dyDescent="0.25">
      <c r="F222" s="17">
        <f>IF($C222="","",IFERROR(VLOOKUP($C222,'Consumables'!$A:$D,4,FALSE),""))</f>
      </c>
      <c r="G222" s="9">
        <f>IF($C222="","",IFERROR(VLOOKUP($C222,'Consumables'!$A:$K,11,FALSE),""))</f>
      </c>
      <c r="H222" s="18">
        <f>IF(OR($E222="",$G222=""),"",$E222*$G222)</f>
      </c>
    </row>
    <row r="223" spans="2:8" x14ac:dyDescent="0.25">
      <c r="F223" s="17">
        <f>IF($C223="","",IFERROR(VLOOKUP($C223,'Consumables'!$A:$D,4,FALSE),""))</f>
      </c>
      <c r="G223" s="9">
        <f>IF($C223="","",IFERROR(VLOOKUP($C223,'Consumables'!$A:$K,11,FALSE),""))</f>
      </c>
      <c r="H223" s="18">
        <f>IF(OR($E223="",$G223=""),"",$E223*$G223)</f>
      </c>
    </row>
    <row r="224" spans="2:8" x14ac:dyDescent="0.25">
      <c r="F224" s="17">
        <f>IF($C224="","",IFERROR(VLOOKUP($C224,'Consumables'!$A:$D,4,FALSE),""))</f>
      </c>
      <c r="G224" s="9">
        <f>IF($C224="","",IFERROR(VLOOKUP($C224,'Consumables'!$A:$K,11,FALSE),""))</f>
      </c>
      <c r="H224" s="18">
        <f>IF(OR($E224="",$G224=""),"",$E224*$G224)</f>
      </c>
    </row>
    <row r="225" spans="2:8" x14ac:dyDescent="0.25">
      <c r="F225" s="17">
        <f>IF($C225="","",IFERROR(VLOOKUP($C225,'Consumables'!$A:$D,4,FALSE),""))</f>
      </c>
      <c r="G225" s="9">
        <f>IF($C225="","",IFERROR(VLOOKUP($C225,'Consumables'!$A:$K,11,FALSE),""))</f>
      </c>
      <c r="H225" s="18">
        <f>IF(OR($E225="",$G225=""),"",$E225*$G225)</f>
      </c>
    </row>
    <row r="226" spans="2:8" x14ac:dyDescent="0.25">
      <c r="F226" s="17">
        <f>IF($C226="","",IFERROR(VLOOKUP($C226,'Consumables'!$A:$D,4,FALSE),""))</f>
      </c>
      <c r="G226" s="9">
        <f>IF($C226="","",IFERROR(VLOOKUP($C226,'Consumables'!$A:$K,11,FALSE),""))</f>
      </c>
      <c r="H226" s="18">
        <f>IF(OR($E226="",$G226=""),"",$E226*$G226)</f>
      </c>
    </row>
    <row r="227" spans="2:8" x14ac:dyDescent="0.25">
      <c r="F227" s="17">
        <f>IF($C227="","",IFERROR(VLOOKUP($C227,'Consumables'!$A:$D,4,FALSE),""))</f>
      </c>
      <c r="G227" s="9">
        <f>IF($C227="","",IFERROR(VLOOKUP($C227,'Consumables'!$A:$K,11,FALSE),""))</f>
      </c>
      <c r="H227" s="18">
        <f>IF(OR($E227="",$G227=""),"",$E227*$G227)</f>
      </c>
    </row>
    <row r="228" spans="2:8" x14ac:dyDescent="0.25">
      <c r="F228" s="17">
        <f>IF($C228="","",IFERROR(VLOOKUP($C228,'Consumables'!$A:$D,4,FALSE),""))</f>
      </c>
      <c r="G228" s="9">
        <f>IF($C228="","",IFERROR(VLOOKUP($C228,'Consumables'!$A:$K,11,FALSE),""))</f>
      </c>
      <c r="H228" s="18">
        <f>IF(OR($E228="",$G228=""),"",$E228*$G228)</f>
      </c>
    </row>
    <row r="229" spans="2:8" x14ac:dyDescent="0.25">
      <c r="F229" s="17">
        <f>IF($C229="","",IFERROR(VLOOKUP($C229,'Consumables'!$A:$D,4,FALSE),""))</f>
      </c>
      <c r="G229" s="9">
        <f>IF($C229="","",IFERROR(VLOOKUP($C229,'Consumables'!$A:$K,11,FALSE),""))</f>
      </c>
      <c r="H229" s="18">
        <f>IF(OR($E229="",$G229=""),"",$E229*$G229)</f>
      </c>
    </row>
    <row r="230" spans="2:8" x14ac:dyDescent="0.25">
      <c r="F230" s="17">
        <f>IF($C230="","",IFERROR(VLOOKUP($C230,'Consumables'!$A:$D,4,FALSE),""))</f>
      </c>
      <c r="G230" s="9">
        <f>IF($C230="","",IFERROR(VLOOKUP($C230,'Consumables'!$A:$K,11,FALSE),""))</f>
      </c>
      <c r="H230" s="18">
        <f>IF(OR($E230="",$G230=""),"",$E230*$G230)</f>
      </c>
    </row>
    <row r="231" spans="2:8" x14ac:dyDescent="0.25">
      <c r="F231" s="17">
        <f>IF($C231="","",IFERROR(VLOOKUP($C231,'Consumables'!$A:$D,4,FALSE),""))</f>
      </c>
      <c r="G231" s="9">
        <f>IF($C231="","",IFERROR(VLOOKUP($C231,'Consumables'!$A:$K,11,FALSE),""))</f>
      </c>
      <c r="H231" s="18">
        <f>IF(OR($E231="",$G231=""),"",$E231*$G231)</f>
      </c>
    </row>
    <row r="232" spans="2:8" x14ac:dyDescent="0.25">
      <c r="F232" s="17">
        <f>IF($C232="","",IFERROR(VLOOKUP($C232,'Consumables'!$A:$D,4,FALSE),""))</f>
      </c>
      <c r="G232" s="9">
        <f>IF($C232="","",IFERROR(VLOOKUP($C232,'Consumables'!$A:$K,11,FALSE),""))</f>
      </c>
      <c r="H232" s="18">
        <f>IF(OR($E232="",$G232=""),"",$E232*$G232)</f>
      </c>
    </row>
    <row r="233" spans="2:8" x14ac:dyDescent="0.25">
      <c r="F233" s="17">
        <f>IF($C233="","",IFERROR(VLOOKUP($C233,'Consumables'!$A:$D,4,FALSE),""))</f>
      </c>
      <c r="G233" s="9">
        <f>IF($C233="","",IFERROR(VLOOKUP($C233,'Consumables'!$A:$K,11,FALSE),""))</f>
      </c>
      <c r="H233" s="18">
        <f>IF(OR($E233="",$G233=""),"",$E233*$G233)</f>
      </c>
    </row>
    <row r="234" spans="2:8" x14ac:dyDescent="0.25">
      <c r="F234" s="17">
        <f>IF($C234="","",IFERROR(VLOOKUP($C234,'Consumables'!$A:$D,4,FALSE),""))</f>
      </c>
      <c r="G234" s="9">
        <f>IF($C234="","",IFERROR(VLOOKUP($C234,'Consumables'!$A:$K,11,FALSE),""))</f>
      </c>
      <c r="H234" s="18">
        <f>IF(OR($E234="",$G234=""),"",$E234*$G234)</f>
      </c>
    </row>
    <row r="235" spans="2:8" x14ac:dyDescent="0.25">
      <c r="F235" s="17">
        <f>IF($C235="","",IFERROR(VLOOKUP($C235,'Consumables'!$A:$D,4,FALSE),""))</f>
      </c>
      <c r="G235" s="9">
        <f>IF($C235="","",IFERROR(VLOOKUP($C235,'Consumables'!$A:$K,11,FALSE),""))</f>
      </c>
      <c r="H235" s="18">
        <f>IF(OR($E235="",$G235=""),"",$E235*$G235)</f>
      </c>
    </row>
    <row r="236" spans="2:8" x14ac:dyDescent="0.25">
      <c r="F236" s="17">
        <f>IF($C236="","",IFERROR(VLOOKUP($C236,'Consumables'!$A:$D,4,FALSE),""))</f>
      </c>
      <c r="G236" s="9">
        <f>IF($C236="","",IFERROR(VLOOKUP($C236,'Consumables'!$A:$K,11,FALSE),""))</f>
      </c>
      <c r="H236" s="18">
        <f>IF(OR($E236="",$G236=""),"",$E236*$G236)</f>
      </c>
    </row>
    <row r="237" spans="2:8" x14ac:dyDescent="0.25">
      <c r="F237" s="17">
        <f>IF($C237="","",IFERROR(VLOOKUP($C237,'Consumables'!$A:$D,4,FALSE),""))</f>
      </c>
      <c r="G237" s="9">
        <f>IF($C237="","",IFERROR(VLOOKUP($C237,'Consumables'!$A:$K,11,FALSE),""))</f>
      </c>
      <c r="H237" s="18">
        <f>IF(OR($E237="",$G237=""),"",$E237*$G237)</f>
      </c>
    </row>
    <row r="238" spans="2:8" x14ac:dyDescent="0.25">
      <c r="F238" s="17">
        <f>IF($C238="","",IFERROR(VLOOKUP($C238,'Consumables'!$A:$D,4,FALSE),""))</f>
      </c>
      <c r="G238" s="9">
        <f>IF($C238="","",IFERROR(VLOOKUP($C238,'Consumables'!$A:$K,11,FALSE),""))</f>
      </c>
      <c r="H238" s="18">
        <f>IF(OR($E238="",$G238=""),"",$E238*$G238)</f>
      </c>
    </row>
    <row r="239" spans="2:8" x14ac:dyDescent="0.25">
      <c r="F239" s="17">
        <f>IF($C239="","",IFERROR(VLOOKUP($C239,'Consumables'!$A:$D,4,FALSE),""))</f>
      </c>
      <c r="G239" s="9">
        <f>IF($C239="","",IFERROR(VLOOKUP($C239,'Consumables'!$A:$K,11,FALSE),""))</f>
      </c>
      <c r="H239" s="18">
        <f>IF(OR($E239="",$G239=""),"",$E239*$G239)</f>
      </c>
    </row>
    <row r="240" spans="2:8" x14ac:dyDescent="0.25">
      <c r="F240" s="17">
        <f>IF($C240="","",IFERROR(VLOOKUP($C240,'Consumables'!$A:$D,4,FALSE),""))</f>
      </c>
      <c r="G240" s="9">
        <f>IF($C240="","",IFERROR(VLOOKUP($C240,'Consumables'!$A:$K,11,FALSE),""))</f>
      </c>
      <c r="H240" s="18">
        <f>IF(OR($E240="",$G240=""),"",$E240*$G240)</f>
      </c>
    </row>
    <row r="241" spans="2:8" x14ac:dyDescent="0.25">
      <c r="F241" s="17">
        <f>IF($C241="","",IFERROR(VLOOKUP($C241,'Consumables'!$A:$D,4,FALSE),""))</f>
      </c>
      <c r="G241" s="9">
        <f>IF($C241="","",IFERROR(VLOOKUP($C241,'Consumables'!$A:$K,11,FALSE),""))</f>
      </c>
      <c r="H241" s="18">
        <f>IF(OR($E241="",$G241=""),"",$E241*$G241)</f>
      </c>
    </row>
    <row r="242" spans="2:8" x14ac:dyDescent="0.25">
      <c r="F242" s="17">
        <f>IF($C242="","",IFERROR(VLOOKUP($C242,'Consumables'!$A:$D,4,FALSE),""))</f>
      </c>
      <c r="G242" s="9">
        <f>IF($C242="","",IFERROR(VLOOKUP($C242,'Consumables'!$A:$K,11,FALSE),""))</f>
      </c>
      <c r="H242" s="18">
        <f>IF(OR($E242="",$G242=""),"",$E242*$G242)</f>
      </c>
    </row>
    <row r="243" spans="2:8" x14ac:dyDescent="0.25">
      <c r="F243" s="17">
        <f>IF($C243="","",IFERROR(VLOOKUP($C243,'Consumables'!$A:$D,4,FALSE),""))</f>
      </c>
      <c r="G243" s="9">
        <f>IF($C243="","",IFERROR(VLOOKUP($C243,'Consumables'!$A:$K,11,FALSE),""))</f>
      </c>
      <c r="H243" s="18">
        <f>IF(OR($E243="",$G243=""),"",$E243*$G243)</f>
      </c>
    </row>
    <row r="244" spans="2:8" x14ac:dyDescent="0.25">
      <c r="F244" s="17">
        <f>IF($C244="","",IFERROR(VLOOKUP($C244,'Consumables'!$A:$D,4,FALSE),""))</f>
      </c>
      <c r="G244" s="9">
        <f>IF($C244="","",IFERROR(VLOOKUP($C244,'Consumables'!$A:$K,11,FALSE),""))</f>
      </c>
      <c r="H244" s="18">
        <f>IF(OR($E244="",$G244=""),"",$E244*$G244)</f>
      </c>
    </row>
    <row r="245" spans="2:8" x14ac:dyDescent="0.25">
      <c r="F245" s="17">
        <f>IF($C245="","",IFERROR(VLOOKUP($C245,'Consumables'!$A:$D,4,FALSE),""))</f>
      </c>
      <c r="G245" s="9">
        <f>IF($C245="","",IFERROR(VLOOKUP($C245,'Consumables'!$A:$K,11,FALSE),""))</f>
      </c>
      <c r="H245" s="18">
        <f>IF(OR($E245="",$G245=""),"",$E245*$G245)</f>
      </c>
    </row>
    <row r="246" spans="2:8" x14ac:dyDescent="0.25">
      <c r="F246" s="17">
        <f>IF($C246="","",IFERROR(VLOOKUP($C246,'Consumables'!$A:$D,4,FALSE),""))</f>
      </c>
      <c r="G246" s="9">
        <f>IF($C246="","",IFERROR(VLOOKUP($C246,'Consumables'!$A:$K,11,FALSE),""))</f>
      </c>
      <c r="H246" s="18">
        <f>IF(OR($E246="",$G246=""),"",$E246*$G246)</f>
      </c>
    </row>
    <row r="247" spans="2:8" x14ac:dyDescent="0.25">
      <c r="F247" s="17">
        <f>IF($C247="","",IFERROR(VLOOKUP($C247,'Consumables'!$A:$D,4,FALSE),""))</f>
      </c>
      <c r="G247" s="9">
        <f>IF($C247="","",IFERROR(VLOOKUP($C247,'Consumables'!$A:$K,11,FALSE),""))</f>
      </c>
      <c r="H247" s="18">
        <f>IF(OR($E247="",$G247=""),"",$E247*$G247)</f>
      </c>
    </row>
    <row r="248" spans="2:8" x14ac:dyDescent="0.25">
      <c r="F248" s="17">
        <f>IF($C248="","",IFERROR(VLOOKUP($C248,'Consumables'!$A:$D,4,FALSE),""))</f>
      </c>
      <c r="G248" s="9">
        <f>IF($C248="","",IFERROR(VLOOKUP($C248,'Consumables'!$A:$K,11,FALSE),""))</f>
      </c>
      <c r="H248" s="18">
        <f>IF(OR($E248="",$G248=""),"",$E248*$G248)</f>
      </c>
    </row>
    <row r="249" spans="2:8" x14ac:dyDescent="0.25">
      <c r="F249" s="17">
        <f>IF($C249="","",IFERROR(VLOOKUP($C249,'Consumables'!$A:$D,4,FALSE),""))</f>
      </c>
      <c r="G249" s="9">
        <f>IF($C249="","",IFERROR(VLOOKUP($C249,'Consumables'!$A:$K,11,FALSE),""))</f>
      </c>
      <c r="H249" s="18">
        <f>IF(OR($E249="",$G249=""),"",$E249*$G249)</f>
      </c>
    </row>
    <row r="250" spans="2:8" x14ac:dyDescent="0.25">
      <c r="F250" s="17">
        <f>IF($C250="","",IFERROR(VLOOKUP($C250,'Consumables'!$A:$D,4,FALSE),""))</f>
      </c>
      <c r="G250" s="9">
        <f>IF($C250="","",IFERROR(VLOOKUP($C250,'Consumables'!$A:$K,11,FALSE),""))</f>
      </c>
      <c r="H250" s="18">
        <f>IF(OR($E250="",$G250=""),"",$E250*$G250)</f>
      </c>
    </row>
    <row r="251" spans="2:8" x14ac:dyDescent="0.25">
      <c r="F251" s="17">
        <f>IF($C251="","",IFERROR(VLOOKUP($C251,'Consumables'!$A:$D,4,FALSE),""))</f>
      </c>
      <c r="G251" s="9">
        <f>IF($C251="","",IFERROR(VLOOKUP($C251,'Consumables'!$A:$K,11,FALSE),""))</f>
      </c>
      <c r="H251" s="18">
        <f>IF(OR($E251="",$G251=""),"",$E251*$G251)</f>
      </c>
    </row>
    <row r="252" spans="2:8" x14ac:dyDescent="0.25">
      <c r="F252" s="17">
        <f>IF($C252="","",IFERROR(VLOOKUP($C252,'Consumables'!$A:$D,4,FALSE),""))</f>
      </c>
      <c r="G252" s="9">
        <f>IF($C252="","",IFERROR(VLOOKUP($C252,'Consumables'!$A:$K,11,FALSE),""))</f>
      </c>
      <c r="H252" s="18">
        <f>IF(OR($E252="",$G252=""),"",$E252*$G252)</f>
      </c>
    </row>
    <row r="253" spans="2:8" x14ac:dyDescent="0.25">
      <c r="F253" s="17">
        <f>IF($C253="","",IFERROR(VLOOKUP($C253,'Consumables'!$A:$D,4,FALSE),""))</f>
      </c>
      <c r="G253" s="9">
        <f>IF($C253="","",IFERROR(VLOOKUP($C253,'Consumables'!$A:$K,11,FALSE),""))</f>
      </c>
      <c r="H253" s="18">
        <f>IF(OR($E253="",$G253=""),"",$E253*$G253)</f>
      </c>
    </row>
    <row r="254" spans="2:8" x14ac:dyDescent="0.25">
      <c r="F254" s="17">
        <f>IF($C254="","",IFERROR(VLOOKUP($C254,'Consumables'!$A:$D,4,FALSE),""))</f>
      </c>
      <c r="G254" s="9">
        <f>IF($C254="","",IFERROR(VLOOKUP($C254,'Consumables'!$A:$K,11,FALSE),""))</f>
      </c>
      <c r="H254" s="18">
        <f>IF(OR($E254="",$G254=""),"",$E254*$G254)</f>
      </c>
    </row>
    <row r="255" spans="2:8" x14ac:dyDescent="0.25">
      <c r="F255" s="17">
        <f>IF($C255="","",IFERROR(VLOOKUP($C255,'Consumables'!$A:$D,4,FALSE),""))</f>
      </c>
      <c r="G255" s="9">
        <f>IF($C255="","",IFERROR(VLOOKUP($C255,'Consumables'!$A:$K,11,FALSE),""))</f>
      </c>
      <c r="H255" s="18">
        <f>IF(OR($E255="",$G255=""),"",$E255*$G255)</f>
      </c>
    </row>
    <row r="256" spans="2:8" x14ac:dyDescent="0.25">
      <c r="F256" s="17">
        <f>IF($C256="","",IFERROR(VLOOKUP($C256,'Consumables'!$A:$D,4,FALSE),""))</f>
      </c>
      <c r="G256" s="9">
        <f>IF($C256="","",IFERROR(VLOOKUP($C256,'Consumables'!$A:$K,11,FALSE),""))</f>
      </c>
      <c r="H256" s="18">
        <f>IF(OR($E256="",$G256=""),"",$E256*$G256)</f>
      </c>
    </row>
    <row r="257" spans="2:8" x14ac:dyDescent="0.25">
      <c r="F257" s="17">
        <f>IF($C257="","",IFERROR(VLOOKUP($C257,'Consumables'!$A:$D,4,FALSE),""))</f>
      </c>
      <c r="G257" s="9">
        <f>IF($C257="","",IFERROR(VLOOKUP($C257,'Consumables'!$A:$K,11,FALSE),""))</f>
      </c>
      <c r="H257" s="18">
        <f>IF(OR($E257="",$G257=""),"",$E257*$G257)</f>
      </c>
    </row>
    <row r="258" spans="2:8" x14ac:dyDescent="0.25">
      <c r="F258" s="17">
        <f>IF($C258="","",IFERROR(VLOOKUP($C258,'Consumables'!$A:$D,4,FALSE),""))</f>
      </c>
      <c r="G258" s="9">
        <f>IF($C258="","",IFERROR(VLOOKUP($C258,'Consumables'!$A:$K,11,FALSE),""))</f>
      </c>
      <c r="H258" s="18">
        <f>IF(OR($E258="",$G258=""),"",$E258*$G258)</f>
      </c>
    </row>
    <row r="259" spans="2:8" x14ac:dyDescent="0.25">
      <c r="F259" s="17">
        <f>IF($C259="","",IFERROR(VLOOKUP($C259,'Consumables'!$A:$D,4,FALSE),""))</f>
      </c>
      <c r="G259" s="9">
        <f>IF($C259="","",IFERROR(VLOOKUP($C259,'Consumables'!$A:$K,11,FALSE),""))</f>
      </c>
      <c r="H259" s="18">
        <f>IF(OR($E259="",$G259=""),"",$E259*$G259)</f>
      </c>
    </row>
    <row r="260" spans="2:8" x14ac:dyDescent="0.25">
      <c r="F260" s="17">
        <f>IF($C260="","",IFERROR(VLOOKUP($C260,'Consumables'!$A:$D,4,FALSE),""))</f>
      </c>
      <c r="G260" s="9">
        <f>IF($C260="","",IFERROR(VLOOKUP($C260,'Consumables'!$A:$K,11,FALSE),""))</f>
      </c>
      <c r="H260" s="18">
        <f>IF(OR($E260="",$G260=""),"",$E260*$G260)</f>
      </c>
    </row>
    <row r="261" spans="2:8" x14ac:dyDescent="0.25">
      <c r="F261" s="17">
        <f>IF($C261="","",IFERROR(VLOOKUP($C261,'Consumables'!$A:$D,4,FALSE),""))</f>
      </c>
      <c r="G261" s="9">
        <f>IF($C261="","",IFERROR(VLOOKUP($C261,'Consumables'!$A:$K,11,FALSE),""))</f>
      </c>
      <c r="H261" s="18">
        <f>IF(OR($E261="",$G261=""),"",$E261*$G261)</f>
      </c>
    </row>
    <row r="262" spans="2:8" x14ac:dyDescent="0.25">
      <c r="F262" s="17">
        <f>IF($C262="","",IFERROR(VLOOKUP($C262,'Consumables'!$A:$D,4,FALSE),""))</f>
      </c>
      <c r="G262" s="9">
        <f>IF($C262="","",IFERROR(VLOOKUP($C262,'Consumables'!$A:$K,11,FALSE),""))</f>
      </c>
      <c r="H262" s="18">
        <f>IF(OR($E262="",$G262=""),"",$E262*$G262)</f>
      </c>
    </row>
    <row r="263" spans="2:8" x14ac:dyDescent="0.25">
      <c r="F263" s="17">
        <f>IF($C263="","",IFERROR(VLOOKUP($C263,'Consumables'!$A:$D,4,FALSE),""))</f>
      </c>
      <c r="G263" s="9">
        <f>IF($C263="","",IFERROR(VLOOKUP($C263,'Consumables'!$A:$K,11,FALSE),""))</f>
      </c>
      <c r="H263" s="18">
        <f>IF(OR($E263="",$G263=""),"",$E263*$G263)</f>
      </c>
    </row>
    <row r="264" spans="2:8" x14ac:dyDescent="0.25">
      <c r="F264" s="17">
        <f>IF($C264="","",IFERROR(VLOOKUP($C264,'Consumables'!$A:$D,4,FALSE),""))</f>
      </c>
      <c r="G264" s="9">
        <f>IF($C264="","",IFERROR(VLOOKUP($C264,'Consumables'!$A:$K,11,FALSE),""))</f>
      </c>
      <c r="H264" s="18">
        <f>IF(OR($E264="",$G264=""),"",$E264*$G264)</f>
      </c>
    </row>
    <row r="265" spans="2:8" x14ac:dyDescent="0.25">
      <c r="F265" s="17">
        <f>IF($C265="","",IFERROR(VLOOKUP($C265,'Consumables'!$A:$D,4,FALSE),""))</f>
      </c>
      <c r="G265" s="9">
        <f>IF($C265="","",IFERROR(VLOOKUP($C265,'Consumables'!$A:$K,11,FALSE),""))</f>
      </c>
      <c r="H265" s="18">
        <f>IF(OR($E265="",$G265=""),"",$E265*$G265)</f>
      </c>
    </row>
    <row r="266" spans="2:8" x14ac:dyDescent="0.25">
      <c r="F266" s="17">
        <f>IF($C266="","",IFERROR(VLOOKUP($C266,'Consumables'!$A:$D,4,FALSE),""))</f>
      </c>
      <c r="G266" s="9">
        <f>IF($C266="","",IFERROR(VLOOKUP($C266,'Consumables'!$A:$K,11,FALSE),""))</f>
      </c>
      <c r="H266" s="18">
        <f>IF(OR($E266="",$G266=""),"",$E266*$G266)</f>
      </c>
    </row>
    <row r="267" spans="2:8" x14ac:dyDescent="0.25">
      <c r="F267" s="17">
        <f>IF($C267="","",IFERROR(VLOOKUP($C267,'Consumables'!$A:$D,4,FALSE),""))</f>
      </c>
      <c r="G267" s="9">
        <f>IF($C267="","",IFERROR(VLOOKUP($C267,'Consumables'!$A:$K,11,FALSE),""))</f>
      </c>
      <c r="H267" s="18">
        <f>IF(OR($E267="",$G267=""),"",$E267*$G267)</f>
      </c>
    </row>
    <row r="268" spans="2:8" x14ac:dyDescent="0.25">
      <c r="F268" s="17">
        <f>IF($C268="","",IFERROR(VLOOKUP($C268,'Consumables'!$A:$D,4,FALSE),""))</f>
      </c>
      <c r="G268" s="9">
        <f>IF($C268="","",IFERROR(VLOOKUP($C268,'Consumables'!$A:$K,11,FALSE),""))</f>
      </c>
      <c r="H268" s="18">
        <f>IF(OR($E268="",$G268=""),"",$E268*$G268)</f>
      </c>
    </row>
    <row r="269" spans="2:8" x14ac:dyDescent="0.25">
      <c r="F269" s="17">
        <f>IF($C269="","",IFERROR(VLOOKUP($C269,'Consumables'!$A:$D,4,FALSE),""))</f>
      </c>
      <c r="G269" s="9">
        <f>IF($C269="","",IFERROR(VLOOKUP($C269,'Consumables'!$A:$K,11,FALSE),""))</f>
      </c>
      <c r="H269" s="18">
        <f>IF(OR($E269="",$G269=""),"",$E269*$G269)</f>
      </c>
    </row>
    <row r="270" spans="2:8" x14ac:dyDescent="0.25">
      <c r="F270" s="17">
        <f>IF($C270="","",IFERROR(VLOOKUP($C270,'Consumables'!$A:$D,4,FALSE),""))</f>
      </c>
      <c r="G270" s="9">
        <f>IF($C270="","",IFERROR(VLOOKUP($C270,'Consumables'!$A:$K,11,FALSE),""))</f>
      </c>
      <c r="H270" s="18">
        <f>IF(OR($E270="",$G270=""),"",$E270*$G270)</f>
      </c>
    </row>
    <row r="271" spans="2:8" x14ac:dyDescent="0.25">
      <c r="F271" s="17">
        <f>IF($C271="","",IFERROR(VLOOKUP($C271,'Consumables'!$A:$D,4,FALSE),""))</f>
      </c>
      <c r="G271" s="9">
        <f>IF($C271="","",IFERROR(VLOOKUP($C271,'Consumables'!$A:$K,11,FALSE),""))</f>
      </c>
      <c r="H271" s="18">
        <f>IF(OR($E271="",$G271=""),"",$E271*$G271)</f>
      </c>
    </row>
    <row r="272" spans="2:8" x14ac:dyDescent="0.25">
      <c r="F272" s="17">
        <f>IF($C272="","",IFERROR(VLOOKUP($C272,'Consumables'!$A:$D,4,FALSE),""))</f>
      </c>
      <c r="G272" s="9">
        <f>IF($C272="","",IFERROR(VLOOKUP($C272,'Consumables'!$A:$K,11,FALSE),""))</f>
      </c>
      <c r="H272" s="18">
        <f>IF(OR($E272="",$G272=""),"",$E272*$G272)</f>
      </c>
    </row>
    <row r="273" spans="2:8" x14ac:dyDescent="0.25">
      <c r="F273" s="17">
        <f>IF($C273="","",IFERROR(VLOOKUP($C273,'Consumables'!$A:$D,4,FALSE),""))</f>
      </c>
      <c r="G273" s="9">
        <f>IF($C273="","",IFERROR(VLOOKUP($C273,'Consumables'!$A:$K,11,FALSE),""))</f>
      </c>
      <c r="H273" s="18">
        <f>IF(OR($E273="",$G273=""),"",$E273*$G273)</f>
      </c>
    </row>
    <row r="274" spans="2:8" x14ac:dyDescent="0.25">
      <c r="F274" s="17">
        <f>IF($C274="","",IFERROR(VLOOKUP($C274,'Consumables'!$A:$D,4,FALSE),""))</f>
      </c>
      <c r="G274" s="9">
        <f>IF($C274="","",IFERROR(VLOOKUP($C274,'Consumables'!$A:$K,11,FALSE),""))</f>
      </c>
      <c r="H274" s="18">
        <f>IF(OR($E274="",$G274=""),"",$E274*$G274)</f>
      </c>
    </row>
    <row r="275" spans="2:8" x14ac:dyDescent="0.25">
      <c r="F275" s="17">
        <f>IF($C275="","",IFERROR(VLOOKUP($C275,'Consumables'!$A:$D,4,FALSE),""))</f>
      </c>
      <c r="G275" s="9">
        <f>IF($C275="","",IFERROR(VLOOKUP($C275,'Consumables'!$A:$K,11,FALSE),""))</f>
      </c>
      <c r="H275" s="18">
        <f>IF(OR($E275="",$G275=""),"",$E275*$G275)</f>
      </c>
    </row>
    <row r="276" spans="2:8" x14ac:dyDescent="0.25">
      <c r="F276" s="17">
        <f>IF($C276="","",IFERROR(VLOOKUP($C276,'Consumables'!$A:$D,4,FALSE),""))</f>
      </c>
      <c r="G276" s="9">
        <f>IF($C276="","",IFERROR(VLOOKUP($C276,'Consumables'!$A:$K,11,FALSE),""))</f>
      </c>
      <c r="H276" s="18">
        <f>IF(OR($E276="",$G276=""),"",$E276*$G276)</f>
      </c>
    </row>
    <row r="277" spans="2:8" x14ac:dyDescent="0.25">
      <c r="F277" s="17">
        <f>IF($C277="","",IFERROR(VLOOKUP($C277,'Consumables'!$A:$D,4,FALSE),""))</f>
      </c>
      <c r="G277" s="9">
        <f>IF($C277="","",IFERROR(VLOOKUP($C277,'Consumables'!$A:$K,11,FALSE),""))</f>
      </c>
      <c r="H277" s="18">
        <f>IF(OR($E277="",$G277=""),"",$E277*$G277)</f>
      </c>
    </row>
    <row r="278" spans="2:8" x14ac:dyDescent="0.25">
      <c r="F278" s="17">
        <f>IF($C278="","",IFERROR(VLOOKUP($C278,'Consumables'!$A:$D,4,FALSE),""))</f>
      </c>
      <c r="G278" s="9">
        <f>IF($C278="","",IFERROR(VLOOKUP($C278,'Consumables'!$A:$K,11,FALSE),""))</f>
      </c>
      <c r="H278" s="18">
        <f>IF(OR($E278="",$G278=""),"",$E278*$G278)</f>
      </c>
    </row>
    <row r="279" spans="2:8" x14ac:dyDescent="0.25">
      <c r="F279" s="17">
        <f>IF($C279="","",IFERROR(VLOOKUP($C279,'Consumables'!$A:$D,4,FALSE),""))</f>
      </c>
      <c r="G279" s="9">
        <f>IF($C279="","",IFERROR(VLOOKUP($C279,'Consumables'!$A:$K,11,FALSE),""))</f>
      </c>
      <c r="H279" s="18">
        <f>IF(OR($E279="",$G279=""),"",$E279*$G279)</f>
      </c>
    </row>
    <row r="280" spans="2:8" x14ac:dyDescent="0.25">
      <c r="F280" s="17">
        <f>IF($C280="","",IFERROR(VLOOKUP($C280,'Consumables'!$A:$D,4,FALSE),""))</f>
      </c>
      <c r="G280" s="9">
        <f>IF($C280="","",IFERROR(VLOOKUP($C280,'Consumables'!$A:$K,11,FALSE),""))</f>
      </c>
      <c r="H280" s="18">
        <f>IF(OR($E280="",$G280=""),"",$E280*$G280)</f>
      </c>
    </row>
    <row r="281" spans="2:8" x14ac:dyDescent="0.25">
      <c r="F281" s="17">
        <f>IF($C281="","",IFERROR(VLOOKUP($C281,'Consumables'!$A:$D,4,FALSE),""))</f>
      </c>
      <c r="G281" s="9">
        <f>IF($C281="","",IFERROR(VLOOKUP($C281,'Consumables'!$A:$K,11,FALSE),""))</f>
      </c>
      <c r="H281" s="18">
        <f>IF(OR($E281="",$G281=""),"",$E281*$G281)</f>
      </c>
    </row>
    <row r="282" spans="2:8" x14ac:dyDescent="0.25">
      <c r="F282" s="17">
        <f>IF($C282="","",IFERROR(VLOOKUP($C282,'Consumables'!$A:$D,4,FALSE),""))</f>
      </c>
      <c r="G282" s="9">
        <f>IF($C282="","",IFERROR(VLOOKUP($C282,'Consumables'!$A:$K,11,FALSE),""))</f>
      </c>
      <c r="H282" s="18">
        <f>IF(OR($E282="",$G282=""),"",$E282*$G282)</f>
      </c>
    </row>
    <row r="283" spans="2:8" x14ac:dyDescent="0.25">
      <c r="F283" s="17">
        <f>IF($C283="","",IFERROR(VLOOKUP($C283,'Consumables'!$A:$D,4,FALSE),""))</f>
      </c>
      <c r="G283" s="9">
        <f>IF($C283="","",IFERROR(VLOOKUP($C283,'Consumables'!$A:$K,11,FALSE),""))</f>
      </c>
      <c r="H283" s="18">
        <f>IF(OR($E283="",$G283=""),"",$E283*$G283)</f>
      </c>
    </row>
    <row r="284" spans="2:8" x14ac:dyDescent="0.25">
      <c r="F284" s="17">
        <f>IF($C284="","",IFERROR(VLOOKUP($C284,'Consumables'!$A:$D,4,FALSE),""))</f>
      </c>
      <c r="G284" s="9">
        <f>IF($C284="","",IFERROR(VLOOKUP($C284,'Consumables'!$A:$K,11,FALSE),""))</f>
      </c>
      <c r="H284" s="18">
        <f>IF(OR($E284="",$G284=""),"",$E284*$G284)</f>
      </c>
    </row>
    <row r="285" spans="2:8" x14ac:dyDescent="0.25">
      <c r="F285" s="17">
        <f>IF($C285="","",IFERROR(VLOOKUP($C285,'Consumables'!$A:$D,4,FALSE),""))</f>
      </c>
      <c r="G285" s="9">
        <f>IF($C285="","",IFERROR(VLOOKUP($C285,'Consumables'!$A:$K,11,FALSE),""))</f>
      </c>
      <c r="H285" s="18">
        <f>IF(OR($E285="",$G285=""),"",$E285*$G285)</f>
      </c>
    </row>
    <row r="286" spans="2:8" x14ac:dyDescent="0.25">
      <c r="F286" s="17">
        <f>IF($C286="","",IFERROR(VLOOKUP($C286,'Consumables'!$A:$D,4,FALSE),""))</f>
      </c>
      <c r="G286" s="9">
        <f>IF($C286="","",IFERROR(VLOOKUP($C286,'Consumables'!$A:$K,11,FALSE),""))</f>
      </c>
      <c r="H286" s="18">
        <f>IF(OR($E286="",$G286=""),"",$E286*$G286)</f>
      </c>
    </row>
    <row r="287" spans="2:8" x14ac:dyDescent="0.25">
      <c r="F287" s="17">
        <f>IF($C287="","",IFERROR(VLOOKUP($C287,'Consumables'!$A:$D,4,FALSE),""))</f>
      </c>
      <c r="G287" s="9">
        <f>IF($C287="","",IFERROR(VLOOKUP($C287,'Consumables'!$A:$K,11,FALSE),""))</f>
      </c>
      <c r="H287" s="18">
        <f>IF(OR($E287="",$G287=""),"",$E287*$G287)</f>
      </c>
    </row>
    <row r="288" spans="2:8" x14ac:dyDescent="0.25">
      <c r="F288" s="17">
        <f>IF($C288="","",IFERROR(VLOOKUP($C288,'Consumables'!$A:$D,4,FALSE),""))</f>
      </c>
      <c r="G288" s="9">
        <f>IF($C288="","",IFERROR(VLOOKUP($C288,'Consumables'!$A:$K,11,FALSE),""))</f>
      </c>
      <c r="H288" s="18">
        <f>IF(OR($E288="",$G288=""),"",$E288*$G288)</f>
      </c>
    </row>
    <row r="289" spans="2:8" x14ac:dyDescent="0.25">
      <c r="F289" s="17">
        <f>IF($C289="","",IFERROR(VLOOKUP($C289,'Consumables'!$A:$D,4,FALSE),""))</f>
      </c>
      <c r="G289" s="9">
        <f>IF($C289="","",IFERROR(VLOOKUP($C289,'Consumables'!$A:$K,11,FALSE),""))</f>
      </c>
      <c r="H289" s="18">
        <f>IF(OR($E289="",$G289=""),"",$E289*$G289)</f>
      </c>
    </row>
    <row r="290" spans="2:8" x14ac:dyDescent="0.25">
      <c r="F290" s="17">
        <f>IF($C290="","",IFERROR(VLOOKUP($C290,'Consumables'!$A:$D,4,FALSE),""))</f>
      </c>
      <c r="G290" s="9">
        <f>IF($C290="","",IFERROR(VLOOKUP($C290,'Consumables'!$A:$K,11,FALSE),""))</f>
      </c>
      <c r="H290" s="18">
        <f>IF(OR($E290="",$G290=""),"",$E290*$G290)</f>
      </c>
    </row>
    <row r="291" spans="2:8" x14ac:dyDescent="0.25">
      <c r="F291" s="17">
        <f>IF($C291="","",IFERROR(VLOOKUP($C291,'Consumables'!$A:$D,4,FALSE),""))</f>
      </c>
      <c r="G291" s="9">
        <f>IF($C291="","",IFERROR(VLOOKUP($C291,'Consumables'!$A:$K,11,FALSE),""))</f>
      </c>
      <c r="H291" s="18">
        <f>IF(OR($E291="",$G291=""),"",$E291*$G291)</f>
      </c>
    </row>
    <row r="292" spans="2:8" x14ac:dyDescent="0.25">
      <c r="F292" s="17">
        <f>IF($C292="","",IFERROR(VLOOKUP($C292,'Consumables'!$A:$D,4,FALSE),""))</f>
      </c>
      <c r="G292" s="9">
        <f>IF($C292="","",IFERROR(VLOOKUP($C292,'Consumables'!$A:$K,11,FALSE),""))</f>
      </c>
      <c r="H292" s="18">
        <f>IF(OR($E292="",$G292=""),"",$E292*$G292)</f>
      </c>
    </row>
    <row r="293" spans="2:8" x14ac:dyDescent="0.25">
      <c r="F293" s="17">
        <f>IF($C293="","",IFERROR(VLOOKUP($C293,'Consumables'!$A:$D,4,FALSE),""))</f>
      </c>
      <c r="G293" s="9">
        <f>IF($C293="","",IFERROR(VLOOKUP($C293,'Consumables'!$A:$K,11,FALSE),""))</f>
      </c>
      <c r="H293" s="18">
        <f>IF(OR($E293="",$G293=""),"",$E293*$G293)</f>
      </c>
    </row>
    <row r="294" spans="2:8" x14ac:dyDescent="0.25">
      <c r="F294" s="17">
        <f>IF($C294="","",IFERROR(VLOOKUP($C294,'Consumables'!$A:$D,4,FALSE),""))</f>
      </c>
      <c r="G294" s="9">
        <f>IF($C294="","",IFERROR(VLOOKUP($C294,'Consumables'!$A:$K,11,FALSE),""))</f>
      </c>
      <c r="H294" s="18">
        <f>IF(OR($E294="",$G294=""),"",$E294*$G294)</f>
      </c>
    </row>
    <row r="295" spans="2:8" x14ac:dyDescent="0.25">
      <c r="F295" s="17">
        <f>IF($C295="","",IFERROR(VLOOKUP($C295,'Consumables'!$A:$D,4,FALSE),""))</f>
      </c>
      <c r="G295" s="9">
        <f>IF($C295="","",IFERROR(VLOOKUP($C295,'Consumables'!$A:$K,11,FALSE),""))</f>
      </c>
      <c r="H295" s="18">
        <f>IF(OR($E295="",$G295=""),"",$E295*$G295)</f>
      </c>
    </row>
    <row r="296" spans="2:8" x14ac:dyDescent="0.25">
      <c r="F296" s="17">
        <f>IF($C296="","",IFERROR(VLOOKUP($C296,'Consumables'!$A:$D,4,FALSE),""))</f>
      </c>
      <c r="G296" s="9">
        <f>IF($C296="","",IFERROR(VLOOKUP($C296,'Consumables'!$A:$K,11,FALSE),""))</f>
      </c>
      <c r="H296" s="18">
        <f>IF(OR($E296="",$G296=""),"",$E296*$G296)</f>
      </c>
    </row>
    <row r="297" spans="2:8" x14ac:dyDescent="0.25">
      <c r="F297" s="17">
        <f>IF($C297="","",IFERROR(VLOOKUP($C297,'Consumables'!$A:$D,4,FALSE),""))</f>
      </c>
      <c r="G297" s="9">
        <f>IF($C297="","",IFERROR(VLOOKUP($C297,'Consumables'!$A:$K,11,FALSE),""))</f>
      </c>
      <c r="H297" s="18">
        <f>IF(OR($E297="",$G297=""),"",$E297*$G297)</f>
      </c>
    </row>
    <row r="298" spans="2:8" x14ac:dyDescent="0.25">
      <c r="F298" s="17">
        <f>IF($C298="","",IFERROR(VLOOKUP($C298,'Consumables'!$A:$D,4,FALSE),""))</f>
      </c>
      <c r="G298" s="9">
        <f>IF($C298="","",IFERROR(VLOOKUP($C298,'Consumables'!$A:$K,11,FALSE),""))</f>
      </c>
      <c r="H298" s="18">
        <f>IF(OR($E298="",$G298=""),"",$E298*$G298)</f>
      </c>
    </row>
    <row r="299" spans="2:8" x14ac:dyDescent="0.25">
      <c r="F299" s="17">
        <f>IF($C299="","",IFERROR(VLOOKUP($C299,'Consumables'!$A:$D,4,FALSE),""))</f>
      </c>
      <c r="G299" s="9">
        <f>IF($C299="","",IFERROR(VLOOKUP($C299,'Consumables'!$A:$K,11,FALSE),""))</f>
      </c>
      <c r="H299" s="18">
        <f>IF(OR($E299="",$G299=""),"",$E299*$G299)</f>
      </c>
    </row>
    <row r="300" spans="2:8" x14ac:dyDescent="0.25">
      <c r="F300" s="17">
        <f>IF($C300="","",IFERROR(VLOOKUP($C300,'Consumables'!$A:$D,4,FALSE),""))</f>
      </c>
      <c r="G300" s="9">
        <f>IF($C300="","",IFERROR(VLOOKUP($C300,'Consumables'!$A:$K,11,FALSE),""))</f>
      </c>
      <c r="H300" s="18">
        <f>IF(OR($E300="",$G300=""),"",$E300*$G300)</f>
      </c>
    </row>
    <row r="301" spans="2:8" x14ac:dyDescent="0.25">
      <c r="F301" s="17">
        <f>IF($C301="","",IFERROR(VLOOKUP($C301,'Consumables'!$A:$D,4,FALSE),""))</f>
      </c>
      <c r="G301" s="9">
        <f>IF($C301="","",IFERROR(VLOOKUP($C301,'Consumables'!$A:$K,11,FALSE),""))</f>
      </c>
      <c r="H301" s="18">
        <f>IF(OR($E301="",$G301=""),"",$E301*$G301)</f>
      </c>
    </row>
    <row r="302" spans="2:8" x14ac:dyDescent="0.25">
      <c r="F302" s="17">
        <f>IF($C302="","",IFERROR(VLOOKUP($C302,'Consumables'!$A:$D,4,FALSE),""))</f>
      </c>
      <c r="G302" s="9">
        <f>IF($C302="","",IFERROR(VLOOKUP($C302,'Consumables'!$A:$K,11,FALSE),""))</f>
      </c>
      <c r="H302" s="18">
        <f>IF(OR($E302="",$G302=""),"",$E302*$G302)</f>
      </c>
    </row>
    <row r="303" spans="2:8" x14ac:dyDescent="0.25">
      <c r="F303" s="17">
        <f>IF($C303="","",IFERROR(VLOOKUP($C303,'Consumables'!$A:$D,4,FALSE),""))</f>
      </c>
      <c r="G303" s="9">
        <f>IF($C303="","",IFERROR(VLOOKUP($C303,'Consumables'!$A:$K,11,FALSE),""))</f>
      </c>
      <c r="H303" s="18">
        <f>IF(OR($E303="",$G303=""),"",$E303*$G303)</f>
      </c>
    </row>
    <row r="304" spans="2:8" x14ac:dyDescent="0.25">
      <c r="F304" s="17">
        <f>IF($C304="","",IFERROR(VLOOKUP($C304,'Consumables'!$A:$D,4,FALSE),""))</f>
      </c>
      <c r="G304" s="9">
        <f>IF($C304="","",IFERROR(VLOOKUP($C304,'Consumables'!$A:$K,11,FALSE),""))</f>
      </c>
      <c r="H304" s="18">
        <f>IF(OR($E304="",$G304=""),"",$E304*$G304)</f>
      </c>
    </row>
    <row r="305" spans="2:8" x14ac:dyDescent="0.25">
      <c r="F305" s="17">
        <f>IF($C305="","",IFERROR(VLOOKUP($C305,'Consumables'!$A:$D,4,FALSE),""))</f>
      </c>
      <c r="G305" s="9">
        <f>IF($C305="","",IFERROR(VLOOKUP($C305,'Consumables'!$A:$K,11,FALSE),""))</f>
      </c>
      <c r="H305" s="18">
        <f>IF(OR($E305="",$G305=""),"",$E305*$G305)</f>
      </c>
    </row>
    <row r="306" spans="2:8" x14ac:dyDescent="0.25">
      <c r="F306" s="17">
        <f>IF($C306="","",IFERROR(VLOOKUP($C306,'Consumables'!$A:$D,4,FALSE),""))</f>
      </c>
      <c r="G306" s="9">
        <f>IF($C306="","",IFERROR(VLOOKUP($C306,'Consumables'!$A:$K,11,FALSE),""))</f>
      </c>
      <c r="H306" s="18">
        <f>IF(OR($E306="",$G306=""),"",$E306*$G306)</f>
      </c>
    </row>
    <row r="307" spans="2:8" x14ac:dyDescent="0.25">
      <c r="F307" s="17">
        <f>IF($C307="","",IFERROR(VLOOKUP($C307,'Consumables'!$A:$D,4,FALSE),""))</f>
      </c>
      <c r="G307" s="9">
        <f>IF($C307="","",IFERROR(VLOOKUP($C307,'Consumables'!$A:$K,11,FALSE),""))</f>
      </c>
      <c r="H307" s="18">
        <f>IF(OR($E307="",$G307=""),"",$E307*$G307)</f>
      </c>
    </row>
    <row r="308" spans="2:8" x14ac:dyDescent="0.25">
      <c r="F308" s="17">
        <f>IF($C308="","",IFERROR(VLOOKUP($C308,'Consumables'!$A:$D,4,FALSE),""))</f>
      </c>
      <c r="G308" s="9">
        <f>IF($C308="","",IFERROR(VLOOKUP($C308,'Consumables'!$A:$K,11,FALSE),""))</f>
      </c>
      <c r="H308" s="18">
        <f>IF(OR($E308="",$G308=""),"",$E308*$G308)</f>
      </c>
    </row>
    <row r="309" spans="2:8" x14ac:dyDescent="0.25">
      <c r="F309" s="17">
        <f>IF($C309="","",IFERROR(VLOOKUP($C309,'Consumables'!$A:$D,4,FALSE),""))</f>
      </c>
      <c r="G309" s="9">
        <f>IF($C309="","",IFERROR(VLOOKUP($C309,'Consumables'!$A:$K,11,FALSE),""))</f>
      </c>
      <c r="H309" s="18">
        <f>IF(OR($E309="",$G309=""),"",$E309*$G309)</f>
      </c>
    </row>
    <row r="310" spans="2:8" x14ac:dyDescent="0.25">
      <c r="F310" s="17">
        <f>IF($C310="","",IFERROR(VLOOKUP($C310,'Consumables'!$A:$D,4,FALSE),""))</f>
      </c>
      <c r="G310" s="9">
        <f>IF($C310="","",IFERROR(VLOOKUP($C310,'Consumables'!$A:$K,11,FALSE),""))</f>
      </c>
      <c r="H310" s="18">
        <f>IF(OR($E310="",$G310=""),"",$E310*$G310)</f>
      </c>
    </row>
    <row r="311" spans="2:8" x14ac:dyDescent="0.25">
      <c r="F311" s="17">
        <f>IF($C311="","",IFERROR(VLOOKUP($C311,'Consumables'!$A:$D,4,FALSE),""))</f>
      </c>
      <c r="G311" s="9">
        <f>IF($C311="","",IFERROR(VLOOKUP($C311,'Consumables'!$A:$K,11,FALSE),""))</f>
      </c>
      <c r="H311" s="18">
        <f>IF(OR($E311="",$G311=""),"",$E311*$G311)</f>
      </c>
    </row>
    <row r="312" spans="2:8" x14ac:dyDescent="0.25">
      <c r="F312" s="17">
        <f>IF($C312="","",IFERROR(VLOOKUP($C312,'Consumables'!$A:$D,4,FALSE),""))</f>
      </c>
      <c r="G312" s="9">
        <f>IF($C312="","",IFERROR(VLOOKUP($C312,'Consumables'!$A:$K,11,FALSE),""))</f>
      </c>
      <c r="H312" s="18">
        <f>IF(OR($E312="",$G312=""),"",$E312*$G312)</f>
      </c>
    </row>
    <row r="313" spans="2:8" x14ac:dyDescent="0.25">
      <c r="F313" s="17">
        <f>IF($C313="","",IFERROR(VLOOKUP($C313,'Consumables'!$A:$D,4,FALSE),""))</f>
      </c>
      <c r="G313" s="9">
        <f>IF($C313="","",IFERROR(VLOOKUP($C313,'Consumables'!$A:$K,11,FALSE),""))</f>
      </c>
      <c r="H313" s="18">
        <f>IF(OR($E313="",$G313=""),"",$E313*$G313)</f>
      </c>
    </row>
    <row r="314" spans="2:8" x14ac:dyDescent="0.25">
      <c r="F314" s="17">
        <f>IF($C314="","",IFERROR(VLOOKUP($C314,'Consumables'!$A:$D,4,FALSE),""))</f>
      </c>
      <c r="G314" s="9">
        <f>IF($C314="","",IFERROR(VLOOKUP($C314,'Consumables'!$A:$K,11,FALSE),""))</f>
      </c>
      <c r="H314" s="18">
        <f>IF(OR($E314="",$G314=""),"",$E314*$G314)</f>
      </c>
    </row>
    <row r="315" spans="2:8" x14ac:dyDescent="0.25">
      <c r="F315" s="17">
        <f>IF($C315="","",IFERROR(VLOOKUP($C315,'Consumables'!$A:$D,4,FALSE),""))</f>
      </c>
      <c r="G315" s="9">
        <f>IF($C315="","",IFERROR(VLOOKUP($C315,'Consumables'!$A:$K,11,FALSE),""))</f>
      </c>
      <c r="H315" s="18">
        <f>IF(OR($E315="",$G315=""),"",$E315*$G315)</f>
      </c>
    </row>
    <row r="316" spans="2:8" x14ac:dyDescent="0.25">
      <c r="F316" s="17">
        <f>IF($C316="","",IFERROR(VLOOKUP($C316,'Consumables'!$A:$D,4,FALSE),""))</f>
      </c>
      <c r="G316" s="9">
        <f>IF($C316="","",IFERROR(VLOOKUP($C316,'Consumables'!$A:$K,11,FALSE),""))</f>
      </c>
      <c r="H316" s="18">
        <f>IF(OR($E316="",$G316=""),"",$E316*$G316)</f>
      </c>
    </row>
    <row r="317" spans="2:8" x14ac:dyDescent="0.25">
      <c r="F317" s="17">
        <f>IF($C317="","",IFERROR(VLOOKUP($C317,'Consumables'!$A:$D,4,FALSE),""))</f>
      </c>
      <c r="G317" s="9">
        <f>IF($C317="","",IFERROR(VLOOKUP($C317,'Consumables'!$A:$K,11,FALSE),""))</f>
      </c>
      <c r="H317" s="18">
        <f>IF(OR($E317="",$G317=""),"",$E317*$G317)</f>
      </c>
    </row>
    <row r="318" spans="2:8" x14ac:dyDescent="0.25">
      <c r="F318" s="17">
        <f>IF($C318="","",IFERROR(VLOOKUP($C318,'Consumables'!$A:$D,4,FALSE),""))</f>
      </c>
      <c r="G318" s="9">
        <f>IF($C318="","",IFERROR(VLOOKUP($C318,'Consumables'!$A:$K,11,FALSE),""))</f>
      </c>
      <c r="H318" s="18">
        <f>IF(OR($E318="",$G318=""),"",$E318*$G318)</f>
      </c>
    </row>
    <row r="319" spans="2:8" x14ac:dyDescent="0.25">
      <c r="F319" s="17">
        <f>IF($C319="","",IFERROR(VLOOKUP($C319,'Consumables'!$A:$D,4,FALSE),""))</f>
      </c>
      <c r="G319" s="9">
        <f>IF($C319="","",IFERROR(VLOOKUP($C319,'Consumables'!$A:$K,11,FALSE),""))</f>
      </c>
      <c r="H319" s="18">
        <f>IF(OR($E319="",$G319=""),"",$E319*$G319)</f>
      </c>
    </row>
    <row r="320" spans="2:8" x14ac:dyDescent="0.25">
      <c r="F320" s="17">
        <f>IF($C320="","",IFERROR(VLOOKUP($C320,'Consumables'!$A:$D,4,FALSE),""))</f>
      </c>
      <c r="G320" s="9">
        <f>IF($C320="","",IFERROR(VLOOKUP($C320,'Consumables'!$A:$K,11,FALSE),""))</f>
      </c>
      <c r="H320" s="18">
        <f>IF(OR($E320="",$G320=""),"",$E320*$G320)</f>
      </c>
    </row>
    <row r="321" spans="2:8" x14ac:dyDescent="0.25">
      <c r="F321" s="17">
        <f>IF($C321="","",IFERROR(VLOOKUP($C321,'Consumables'!$A:$D,4,FALSE),""))</f>
      </c>
      <c r="G321" s="9">
        <f>IF($C321="","",IFERROR(VLOOKUP($C321,'Consumables'!$A:$K,11,FALSE),""))</f>
      </c>
      <c r="H321" s="18">
        <f>IF(OR($E321="",$G321=""),"",$E321*$G321)</f>
      </c>
    </row>
    <row r="322" spans="2:8" x14ac:dyDescent="0.25">
      <c r="F322" s="17">
        <f>IF($C322="","",IFERROR(VLOOKUP($C322,'Consumables'!$A:$D,4,FALSE),""))</f>
      </c>
      <c r="G322" s="9">
        <f>IF($C322="","",IFERROR(VLOOKUP($C322,'Consumables'!$A:$K,11,FALSE),""))</f>
      </c>
      <c r="H322" s="18">
        <f>IF(OR($E322="",$G322=""),"",$E322*$G322)</f>
      </c>
    </row>
    <row r="323" spans="2:8" x14ac:dyDescent="0.25">
      <c r="F323" s="17">
        <f>IF($C323="","",IFERROR(VLOOKUP($C323,'Consumables'!$A:$D,4,FALSE),""))</f>
      </c>
      <c r="G323" s="9">
        <f>IF($C323="","",IFERROR(VLOOKUP($C323,'Consumables'!$A:$K,11,FALSE),""))</f>
      </c>
      <c r="H323" s="18">
        <f>IF(OR($E323="",$G323=""),"",$E323*$G323)</f>
      </c>
    </row>
    <row r="324" spans="2:8" x14ac:dyDescent="0.25">
      <c r="F324" s="17">
        <f>IF($C324="","",IFERROR(VLOOKUP($C324,'Consumables'!$A:$D,4,FALSE),""))</f>
      </c>
      <c r="G324" s="9">
        <f>IF($C324="","",IFERROR(VLOOKUP($C324,'Consumables'!$A:$K,11,FALSE),""))</f>
      </c>
      <c r="H324" s="18">
        <f>IF(OR($E324="",$G324=""),"",$E324*$G324)</f>
      </c>
    </row>
    <row r="325" spans="2:8" x14ac:dyDescent="0.25">
      <c r="F325" s="17">
        <f>IF($C325="","",IFERROR(VLOOKUP($C325,'Consumables'!$A:$D,4,FALSE),""))</f>
      </c>
      <c r="G325" s="9">
        <f>IF($C325="","",IFERROR(VLOOKUP($C325,'Consumables'!$A:$K,11,FALSE),""))</f>
      </c>
      <c r="H325" s="18">
        <f>IF(OR($E325="",$G325=""),"",$E325*$G325)</f>
      </c>
    </row>
    <row r="326" spans="2:8" x14ac:dyDescent="0.25">
      <c r="F326" s="17">
        <f>IF($C326="","",IFERROR(VLOOKUP($C326,'Consumables'!$A:$D,4,FALSE),""))</f>
      </c>
      <c r="G326" s="9">
        <f>IF($C326="","",IFERROR(VLOOKUP($C326,'Consumables'!$A:$K,11,FALSE),""))</f>
      </c>
      <c r="H326" s="18">
        <f>IF(OR($E326="",$G326=""),"",$E326*$G326)</f>
      </c>
    </row>
    <row r="327" spans="2:8" x14ac:dyDescent="0.25">
      <c r="F327" s="17">
        <f>IF($C327="","",IFERROR(VLOOKUP($C327,'Consumables'!$A:$D,4,FALSE),""))</f>
      </c>
      <c r="G327" s="9">
        <f>IF($C327="","",IFERROR(VLOOKUP($C327,'Consumables'!$A:$K,11,FALSE),""))</f>
      </c>
      <c r="H327" s="18">
        <f>IF(OR($E327="",$G327=""),"",$E327*$G327)</f>
      </c>
    </row>
    <row r="328" spans="2:8" x14ac:dyDescent="0.25">
      <c r="F328" s="17">
        <f>IF($C328="","",IFERROR(VLOOKUP($C328,'Consumables'!$A:$D,4,FALSE),""))</f>
      </c>
      <c r="G328" s="9">
        <f>IF($C328="","",IFERROR(VLOOKUP($C328,'Consumables'!$A:$K,11,FALSE),""))</f>
      </c>
      <c r="H328" s="18">
        <f>IF(OR($E328="",$G328=""),"",$E328*$G328)</f>
      </c>
    </row>
    <row r="329" spans="2:8" x14ac:dyDescent="0.25">
      <c r="F329" s="17">
        <f>IF($C329="","",IFERROR(VLOOKUP($C329,'Consumables'!$A:$D,4,FALSE),""))</f>
      </c>
      <c r="G329" s="9">
        <f>IF($C329="","",IFERROR(VLOOKUP($C329,'Consumables'!$A:$K,11,FALSE),""))</f>
      </c>
      <c r="H329" s="18">
        <f>IF(OR($E329="",$G329=""),"",$E329*$G329)</f>
      </c>
    </row>
    <row r="330" spans="2:8" x14ac:dyDescent="0.25">
      <c r="F330" s="17">
        <f>IF($C330="","",IFERROR(VLOOKUP($C330,'Consumables'!$A:$D,4,FALSE),""))</f>
      </c>
      <c r="G330" s="9">
        <f>IF($C330="","",IFERROR(VLOOKUP($C330,'Consumables'!$A:$K,11,FALSE),""))</f>
      </c>
      <c r="H330" s="18">
        <f>IF(OR($E330="",$G330=""),"",$E330*$G330)</f>
      </c>
    </row>
    <row r="331" spans="2:8" x14ac:dyDescent="0.25">
      <c r="F331" s="17">
        <f>IF($C331="","",IFERROR(VLOOKUP($C331,'Consumables'!$A:$D,4,FALSE),""))</f>
      </c>
      <c r="G331" s="9">
        <f>IF($C331="","",IFERROR(VLOOKUP($C331,'Consumables'!$A:$K,11,FALSE),""))</f>
      </c>
      <c r="H331" s="18">
        <f>IF(OR($E331="",$G331=""),"",$E331*$G331)</f>
      </c>
    </row>
    <row r="332" spans="2:8" x14ac:dyDescent="0.25">
      <c r="F332" s="17">
        <f>IF($C332="","",IFERROR(VLOOKUP($C332,'Consumables'!$A:$D,4,FALSE),""))</f>
      </c>
      <c r="G332" s="9">
        <f>IF($C332="","",IFERROR(VLOOKUP($C332,'Consumables'!$A:$K,11,FALSE),""))</f>
      </c>
      <c r="H332" s="18">
        <f>IF(OR($E332="",$G332=""),"",$E332*$G332)</f>
      </c>
    </row>
    <row r="333" spans="2:8" x14ac:dyDescent="0.25">
      <c r="F333" s="17">
        <f>IF($C333="","",IFERROR(VLOOKUP($C333,'Consumables'!$A:$D,4,FALSE),""))</f>
      </c>
      <c r="G333" s="9">
        <f>IF($C333="","",IFERROR(VLOOKUP($C333,'Consumables'!$A:$K,11,FALSE),""))</f>
      </c>
      <c r="H333" s="18">
        <f>IF(OR($E333="",$G333=""),"",$E333*$G333)</f>
      </c>
    </row>
    <row r="334" spans="2:8" x14ac:dyDescent="0.25">
      <c r="F334" s="17">
        <f>IF($C334="","",IFERROR(VLOOKUP($C334,'Consumables'!$A:$D,4,FALSE),""))</f>
      </c>
      <c r="G334" s="9">
        <f>IF($C334="","",IFERROR(VLOOKUP($C334,'Consumables'!$A:$K,11,FALSE),""))</f>
      </c>
      <c r="H334" s="18">
        <f>IF(OR($E334="",$G334=""),"",$E334*$G334)</f>
      </c>
    </row>
    <row r="335" spans="2:8" x14ac:dyDescent="0.25">
      <c r="F335" s="17">
        <f>IF($C335="","",IFERROR(VLOOKUP($C335,'Consumables'!$A:$D,4,FALSE),""))</f>
      </c>
      <c r="G335" s="9">
        <f>IF($C335="","",IFERROR(VLOOKUP($C335,'Consumables'!$A:$K,11,FALSE),""))</f>
      </c>
      <c r="H335" s="18">
        <f>IF(OR($E335="",$G335=""),"",$E335*$G335)</f>
      </c>
    </row>
    <row r="336" spans="2:8" x14ac:dyDescent="0.25">
      <c r="F336" s="17">
        <f>IF($C336="","",IFERROR(VLOOKUP($C336,'Consumables'!$A:$D,4,FALSE),""))</f>
      </c>
      <c r="G336" s="9">
        <f>IF($C336="","",IFERROR(VLOOKUP($C336,'Consumables'!$A:$K,11,FALSE),""))</f>
      </c>
      <c r="H336" s="18">
        <f>IF(OR($E336="",$G336=""),"",$E336*$G336)</f>
      </c>
    </row>
    <row r="337" spans="2:8" x14ac:dyDescent="0.25">
      <c r="F337" s="17">
        <f>IF($C337="","",IFERROR(VLOOKUP($C337,'Consumables'!$A:$D,4,FALSE),""))</f>
      </c>
      <c r="G337" s="9">
        <f>IF($C337="","",IFERROR(VLOOKUP($C337,'Consumables'!$A:$K,11,FALSE),""))</f>
      </c>
      <c r="H337" s="18">
        <f>IF(OR($E337="",$G337=""),"",$E337*$G337)</f>
      </c>
    </row>
    <row r="338" spans="2:8" x14ac:dyDescent="0.25">
      <c r="F338" s="17">
        <f>IF($C338="","",IFERROR(VLOOKUP($C338,'Consumables'!$A:$D,4,FALSE),""))</f>
      </c>
      <c r="G338" s="9">
        <f>IF($C338="","",IFERROR(VLOOKUP($C338,'Consumables'!$A:$K,11,FALSE),""))</f>
      </c>
      <c r="H338" s="18">
        <f>IF(OR($E338="",$G338=""),"",$E338*$G338)</f>
      </c>
    </row>
    <row r="339" spans="2:8" x14ac:dyDescent="0.25">
      <c r="F339" s="17">
        <f>IF($C339="","",IFERROR(VLOOKUP($C339,'Consumables'!$A:$D,4,FALSE),""))</f>
      </c>
      <c r="G339" s="9">
        <f>IF($C339="","",IFERROR(VLOOKUP($C339,'Consumables'!$A:$K,11,FALSE),""))</f>
      </c>
      <c r="H339" s="18">
        <f>IF(OR($E339="",$G339=""),"",$E339*$G339)</f>
      </c>
    </row>
    <row r="340" spans="2:8" x14ac:dyDescent="0.25">
      <c r="F340" s="17">
        <f>IF($C340="","",IFERROR(VLOOKUP($C340,'Consumables'!$A:$D,4,FALSE),""))</f>
      </c>
      <c r="G340" s="9">
        <f>IF($C340="","",IFERROR(VLOOKUP($C340,'Consumables'!$A:$K,11,FALSE),""))</f>
      </c>
      <c r="H340" s="18">
        <f>IF(OR($E340="",$G340=""),"",$E340*$G340)</f>
      </c>
    </row>
    <row r="341" spans="2:8" x14ac:dyDescent="0.25">
      <c r="F341" s="17">
        <f>IF($C341="","",IFERROR(VLOOKUP($C341,'Consumables'!$A:$D,4,FALSE),""))</f>
      </c>
      <c r="G341" s="9">
        <f>IF($C341="","",IFERROR(VLOOKUP($C341,'Consumables'!$A:$K,11,FALSE),""))</f>
      </c>
      <c r="H341" s="18">
        <f>IF(OR($E341="",$G341=""),"",$E341*$G341)</f>
      </c>
    </row>
    <row r="342" spans="2:8" x14ac:dyDescent="0.25">
      <c r="F342" s="17">
        <f>IF($C342="","",IFERROR(VLOOKUP($C342,'Consumables'!$A:$D,4,FALSE),""))</f>
      </c>
      <c r="G342" s="9">
        <f>IF($C342="","",IFERROR(VLOOKUP($C342,'Consumables'!$A:$K,11,FALSE),""))</f>
      </c>
      <c r="H342" s="18">
        <f>IF(OR($E342="",$G342=""),"",$E342*$G342)</f>
      </c>
    </row>
    <row r="343" spans="2:8" x14ac:dyDescent="0.25">
      <c r="F343" s="17">
        <f>IF($C343="","",IFERROR(VLOOKUP($C343,'Consumables'!$A:$D,4,FALSE),""))</f>
      </c>
      <c r="G343" s="9">
        <f>IF($C343="","",IFERROR(VLOOKUP($C343,'Consumables'!$A:$K,11,FALSE),""))</f>
      </c>
      <c r="H343" s="18">
        <f>IF(OR($E343="",$G343=""),"",$E343*$G343)</f>
      </c>
    </row>
    <row r="344" spans="2:8" x14ac:dyDescent="0.25">
      <c r="F344" s="17">
        <f>IF($C344="","",IFERROR(VLOOKUP($C344,'Consumables'!$A:$D,4,FALSE),""))</f>
      </c>
      <c r="G344" s="9">
        <f>IF($C344="","",IFERROR(VLOOKUP($C344,'Consumables'!$A:$K,11,FALSE),""))</f>
      </c>
      <c r="H344" s="18">
        <f>IF(OR($E344="",$G344=""),"",$E344*$G344)</f>
      </c>
    </row>
    <row r="345" spans="2:8" x14ac:dyDescent="0.25">
      <c r="F345" s="17">
        <f>IF($C345="","",IFERROR(VLOOKUP($C345,'Consumables'!$A:$D,4,FALSE),""))</f>
      </c>
      <c r="G345" s="9">
        <f>IF($C345="","",IFERROR(VLOOKUP($C345,'Consumables'!$A:$K,11,FALSE),""))</f>
      </c>
      <c r="H345" s="18">
        <f>IF(OR($E345="",$G345=""),"",$E345*$G345)</f>
      </c>
    </row>
    <row r="346" spans="2:8" x14ac:dyDescent="0.25">
      <c r="F346" s="17">
        <f>IF($C346="","",IFERROR(VLOOKUP($C346,'Consumables'!$A:$D,4,FALSE),""))</f>
      </c>
      <c r="G346" s="9">
        <f>IF($C346="","",IFERROR(VLOOKUP($C346,'Consumables'!$A:$K,11,FALSE),""))</f>
      </c>
      <c r="H346" s="18">
        <f>IF(OR($E346="",$G346=""),"",$E346*$G346)</f>
      </c>
    </row>
    <row r="347" spans="2:8" x14ac:dyDescent="0.25">
      <c r="F347" s="17">
        <f>IF($C347="","",IFERROR(VLOOKUP($C347,'Consumables'!$A:$D,4,FALSE),""))</f>
      </c>
      <c r="G347" s="9">
        <f>IF($C347="","",IFERROR(VLOOKUP($C347,'Consumables'!$A:$K,11,FALSE),""))</f>
      </c>
      <c r="H347" s="18">
        <f>IF(OR($E347="",$G347=""),"",$E347*$G347)</f>
      </c>
    </row>
    <row r="348" spans="2:8" x14ac:dyDescent="0.25">
      <c r="F348" s="17">
        <f>IF($C348="","",IFERROR(VLOOKUP($C348,'Consumables'!$A:$D,4,FALSE),""))</f>
      </c>
      <c r="G348" s="9">
        <f>IF($C348="","",IFERROR(VLOOKUP($C348,'Consumables'!$A:$K,11,FALSE),""))</f>
      </c>
      <c r="H348" s="18">
        <f>IF(OR($E348="",$G348=""),"",$E348*$G348)</f>
      </c>
    </row>
    <row r="349" spans="2:8" x14ac:dyDescent="0.25">
      <c r="F349" s="17">
        <f>IF($C349="","",IFERROR(VLOOKUP($C349,'Consumables'!$A:$D,4,FALSE),""))</f>
      </c>
      <c r="G349" s="9">
        <f>IF($C349="","",IFERROR(VLOOKUP($C349,'Consumables'!$A:$K,11,FALSE),""))</f>
      </c>
      <c r="H349" s="18">
        <f>IF(OR($E349="",$G349=""),"",$E349*$G349)</f>
      </c>
    </row>
    <row r="350" spans="2:8" x14ac:dyDescent="0.25">
      <c r="F350" s="17">
        <f>IF($C350="","",IFERROR(VLOOKUP($C350,'Consumables'!$A:$D,4,FALSE),""))</f>
      </c>
      <c r="G350" s="9">
        <f>IF($C350="","",IFERROR(VLOOKUP($C350,'Consumables'!$A:$K,11,FALSE),""))</f>
      </c>
      <c r="H350" s="18">
        <f>IF(OR($E350="",$G350=""),"",$E350*$G350)</f>
      </c>
    </row>
    <row r="351" spans="2:8" x14ac:dyDescent="0.25">
      <c r="F351" s="17">
        <f>IF($C351="","",IFERROR(VLOOKUP($C351,'Consumables'!$A:$D,4,FALSE),""))</f>
      </c>
      <c r="G351" s="9">
        <f>IF($C351="","",IFERROR(VLOOKUP($C351,'Consumables'!$A:$K,11,FALSE),""))</f>
      </c>
      <c r="H351" s="18">
        <f>IF(OR($E351="",$G351=""),"",$E351*$G351)</f>
      </c>
    </row>
    <row r="352" spans="2:8" x14ac:dyDescent="0.25">
      <c r="F352" s="17">
        <f>IF($C352="","",IFERROR(VLOOKUP($C352,'Consumables'!$A:$D,4,FALSE),""))</f>
      </c>
      <c r="G352" s="9">
        <f>IF($C352="","",IFERROR(VLOOKUP($C352,'Consumables'!$A:$K,11,FALSE),""))</f>
      </c>
      <c r="H352" s="18">
        <f>IF(OR($E352="",$G352=""),"",$E352*$G352)</f>
      </c>
    </row>
    <row r="353" spans="2:8" x14ac:dyDescent="0.25">
      <c r="F353" s="17">
        <f>IF($C353="","",IFERROR(VLOOKUP($C353,'Consumables'!$A:$D,4,FALSE),""))</f>
      </c>
      <c r="G353" s="9">
        <f>IF($C353="","",IFERROR(VLOOKUP($C353,'Consumables'!$A:$K,11,FALSE),""))</f>
      </c>
      <c r="H353" s="18">
        <f>IF(OR($E353="",$G353=""),"",$E353*$G353)</f>
      </c>
    </row>
    <row r="354" spans="2:8" x14ac:dyDescent="0.25">
      <c r="F354" s="17">
        <f>IF($C354="","",IFERROR(VLOOKUP($C354,'Consumables'!$A:$D,4,FALSE),""))</f>
      </c>
      <c r="G354" s="9">
        <f>IF($C354="","",IFERROR(VLOOKUP($C354,'Consumables'!$A:$K,11,FALSE),""))</f>
      </c>
      <c r="H354" s="18">
        <f>IF(OR($E354="",$G354=""),"",$E354*$G354)</f>
      </c>
    </row>
    <row r="355" spans="2:8" x14ac:dyDescent="0.25">
      <c r="F355" s="17">
        <f>IF($C355="","",IFERROR(VLOOKUP($C355,'Consumables'!$A:$D,4,FALSE),""))</f>
      </c>
      <c r="G355" s="9">
        <f>IF($C355="","",IFERROR(VLOOKUP($C355,'Consumables'!$A:$K,11,FALSE),""))</f>
      </c>
      <c r="H355" s="18">
        <f>IF(OR($E355="",$G355=""),"",$E355*$G355)</f>
      </c>
    </row>
    <row r="356" spans="2:8" x14ac:dyDescent="0.25">
      <c r="F356" s="17">
        <f>IF($C356="","",IFERROR(VLOOKUP($C356,'Consumables'!$A:$D,4,FALSE),""))</f>
      </c>
      <c r="G356" s="9">
        <f>IF($C356="","",IFERROR(VLOOKUP($C356,'Consumables'!$A:$K,11,FALSE),""))</f>
      </c>
      <c r="H356" s="18">
        <f>IF(OR($E356="",$G356=""),"",$E356*$G356)</f>
      </c>
    </row>
    <row r="357" spans="2:8" x14ac:dyDescent="0.25">
      <c r="F357" s="17">
        <f>IF($C357="","",IFERROR(VLOOKUP($C357,'Consumables'!$A:$D,4,FALSE),""))</f>
      </c>
      <c r="G357" s="9">
        <f>IF($C357="","",IFERROR(VLOOKUP($C357,'Consumables'!$A:$K,11,FALSE),""))</f>
      </c>
      <c r="H357" s="18">
        <f>IF(OR($E357="",$G357=""),"",$E357*$G357)</f>
      </c>
    </row>
    <row r="358" spans="2:8" x14ac:dyDescent="0.25">
      <c r="F358" s="17">
        <f>IF($C358="","",IFERROR(VLOOKUP($C358,'Consumables'!$A:$D,4,FALSE),""))</f>
      </c>
      <c r="G358" s="9">
        <f>IF($C358="","",IFERROR(VLOOKUP($C358,'Consumables'!$A:$K,11,FALSE),""))</f>
      </c>
      <c r="H358" s="18">
        <f>IF(OR($E358="",$G358=""),"",$E358*$G358)</f>
      </c>
    </row>
    <row r="359" spans="2:8" x14ac:dyDescent="0.25">
      <c r="F359" s="17">
        <f>IF($C359="","",IFERROR(VLOOKUP($C359,'Consumables'!$A:$D,4,FALSE),""))</f>
      </c>
      <c r="G359" s="9">
        <f>IF($C359="","",IFERROR(VLOOKUP($C359,'Consumables'!$A:$K,11,FALSE),""))</f>
      </c>
      <c r="H359" s="18">
        <f>IF(OR($E359="",$G359=""),"",$E359*$G359)</f>
      </c>
    </row>
    <row r="360" spans="2:8" x14ac:dyDescent="0.25">
      <c r="F360" s="17">
        <f>IF($C360="","",IFERROR(VLOOKUP($C360,'Consumables'!$A:$D,4,FALSE),""))</f>
      </c>
      <c r="G360" s="9">
        <f>IF($C360="","",IFERROR(VLOOKUP($C360,'Consumables'!$A:$K,11,FALSE),""))</f>
      </c>
      <c r="H360" s="18">
        <f>IF(OR($E360="",$G360=""),"",$E360*$G360)</f>
      </c>
    </row>
    <row r="361" spans="2:8" x14ac:dyDescent="0.25">
      <c r="F361" s="17">
        <f>IF($C361="","",IFERROR(VLOOKUP($C361,'Consumables'!$A:$D,4,FALSE),""))</f>
      </c>
      <c r="G361" s="9">
        <f>IF($C361="","",IFERROR(VLOOKUP($C361,'Consumables'!$A:$K,11,FALSE),""))</f>
      </c>
      <c r="H361" s="18">
        <f>IF(OR($E361="",$G361=""),"",$E361*$G361)</f>
      </c>
    </row>
    <row r="362" spans="2:8" x14ac:dyDescent="0.25">
      <c r="F362" s="17">
        <f>IF($C362="","",IFERROR(VLOOKUP($C362,'Consumables'!$A:$D,4,FALSE),""))</f>
      </c>
      <c r="G362" s="9">
        <f>IF($C362="","",IFERROR(VLOOKUP($C362,'Consumables'!$A:$K,11,FALSE),""))</f>
      </c>
      <c r="H362" s="18">
        <f>IF(OR($E362="",$G362=""),"",$E362*$G362)</f>
      </c>
    </row>
    <row r="363" spans="2:8" x14ac:dyDescent="0.25">
      <c r="F363" s="17">
        <f>IF($C363="","",IFERROR(VLOOKUP($C363,'Consumables'!$A:$D,4,FALSE),""))</f>
      </c>
      <c r="G363" s="9">
        <f>IF($C363="","",IFERROR(VLOOKUP($C363,'Consumables'!$A:$K,11,FALSE),""))</f>
      </c>
      <c r="H363" s="18">
        <f>IF(OR($E363="",$G363=""),"",$E363*$G363)</f>
      </c>
    </row>
    <row r="364" spans="2:8" x14ac:dyDescent="0.25">
      <c r="F364" s="17">
        <f>IF($C364="","",IFERROR(VLOOKUP($C364,'Consumables'!$A:$D,4,FALSE),""))</f>
      </c>
      <c r="G364" s="9">
        <f>IF($C364="","",IFERROR(VLOOKUP($C364,'Consumables'!$A:$K,11,FALSE),""))</f>
      </c>
      <c r="H364" s="18">
        <f>IF(OR($E364="",$G364=""),"",$E364*$G364)</f>
      </c>
    </row>
    <row r="365" spans="2:8" x14ac:dyDescent="0.25">
      <c r="F365" s="17">
        <f>IF($C365="","",IFERROR(VLOOKUP($C365,'Consumables'!$A:$D,4,FALSE),""))</f>
      </c>
      <c r="G365" s="9">
        <f>IF($C365="","",IFERROR(VLOOKUP($C365,'Consumables'!$A:$K,11,FALSE),""))</f>
      </c>
      <c r="H365" s="18">
        <f>IF(OR($E365="",$G365=""),"",$E365*$G365)</f>
      </c>
    </row>
    <row r="366" spans="2:8" x14ac:dyDescent="0.25">
      <c r="F366" s="17">
        <f>IF($C366="","",IFERROR(VLOOKUP($C366,'Consumables'!$A:$D,4,FALSE),""))</f>
      </c>
      <c r="G366" s="9">
        <f>IF($C366="","",IFERROR(VLOOKUP($C366,'Consumables'!$A:$K,11,FALSE),""))</f>
      </c>
      <c r="H366" s="18">
        <f>IF(OR($E366="",$G366=""),"",$E366*$G366)</f>
      </c>
    </row>
    <row r="367" spans="2:8" x14ac:dyDescent="0.25">
      <c r="F367" s="17">
        <f>IF($C367="","",IFERROR(VLOOKUP($C367,'Consumables'!$A:$D,4,FALSE),""))</f>
      </c>
      <c r="G367" s="9">
        <f>IF($C367="","",IFERROR(VLOOKUP($C367,'Consumables'!$A:$K,11,FALSE),""))</f>
      </c>
      <c r="H367" s="18">
        <f>IF(OR($E367="",$G367=""),"",$E367*$G367)</f>
      </c>
    </row>
    <row r="368" spans="2:8" x14ac:dyDescent="0.25">
      <c r="F368" s="17">
        <f>IF($C368="","",IFERROR(VLOOKUP($C368,'Consumables'!$A:$D,4,FALSE),""))</f>
      </c>
      <c r="G368" s="9">
        <f>IF($C368="","",IFERROR(VLOOKUP($C368,'Consumables'!$A:$K,11,FALSE),""))</f>
      </c>
      <c r="H368" s="18">
        <f>IF(OR($E368="",$G368=""),"",$E368*$G368)</f>
      </c>
    </row>
    <row r="369" spans="2:8" x14ac:dyDescent="0.25">
      <c r="F369" s="17">
        <f>IF($C369="","",IFERROR(VLOOKUP($C369,'Consumables'!$A:$D,4,FALSE),""))</f>
      </c>
      <c r="G369" s="9">
        <f>IF($C369="","",IFERROR(VLOOKUP($C369,'Consumables'!$A:$K,11,FALSE),""))</f>
      </c>
      <c r="H369" s="18">
        <f>IF(OR($E369="",$G369=""),"",$E369*$G369)</f>
      </c>
    </row>
    <row r="370" spans="2:8" x14ac:dyDescent="0.25">
      <c r="F370" s="17">
        <f>IF($C370="","",IFERROR(VLOOKUP($C370,'Consumables'!$A:$D,4,FALSE),""))</f>
      </c>
      <c r="G370" s="9">
        <f>IF($C370="","",IFERROR(VLOOKUP($C370,'Consumables'!$A:$K,11,FALSE),""))</f>
      </c>
      <c r="H370" s="18">
        <f>IF(OR($E370="",$G370=""),"",$E370*$G370)</f>
      </c>
    </row>
    <row r="371" spans="2:8" x14ac:dyDescent="0.25">
      <c r="F371" s="17">
        <f>IF($C371="","",IFERROR(VLOOKUP($C371,'Consumables'!$A:$D,4,FALSE),""))</f>
      </c>
      <c r="G371" s="9">
        <f>IF($C371="","",IFERROR(VLOOKUP($C371,'Consumables'!$A:$K,11,FALSE),""))</f>
      </c>
      <c r="H371" s="18">
        <f>IF(OR($E371="",$G371=""),"",$E371*$G371)</f>
      </c>
    </row>
    <row r="372" spans="2:8" x14ac:dyDescent="0.25">
      <c r="F372" s="17">
        <f>IF($C372="","",IFERROR(VLOOKUP($C372,'Consumables'!$A:$D,4,FALSE),""))</f>
      </c>
      <c r="G372" s="9">
        <f>IF($C372="","",IFERROR(VLOOKUP($C372,'Consumables'!$A:$K,11,FALSE),""))</f>
      </c>
      <c r="H372" s="18">
        <f>IF(OR($E372="",$G372=""),"",$E372*$G372)</f>
      </c>
    </row>
    <row r="373" spans="2:8" x14ac:dyDescent="0.25">
      <c r="F373" s="17">
        <f>IF($C373="","",IFERROR(VLOOKUP($C373,'Consumables'!$A:$D,4,FALSE),""))</f>
      </c>
      <c r="G373" s="9">
        <f>IF($C373="","",IFERROR(VLOOKUP($C373,'Consumables'!$A:$K,11,FALSE),""))</f>
      </c>
      <c r="H373" s="18">
        <f>IF(OR($E373="",$G373=""),"",$E373*$G373)</f>
      </c>
    </row>
    <row r="374" spans="2:8" x14ac:dyDescent="0.25">
      <c r="F374" s="17">
        <f>IF($C374="","",IFERROR(VLOOKUP($C374,'Consumables'!$A:$D,4,FALSE),""))</f>
      </c>
      <c r="G374" s="9">
        <f>IF($C374="","",IFERROR(VLOOKUP($C374,'Consumables'!$A:$K,11,FALSE),""))</f>
      </c>
      <c r="H374" s="18">
        <f>IF(OR($E374="",$G374=""),"",$E374*$G374)</f>
      </c>
    </row>
    <row r="375" spans="2:8" x14ac:dyDescent="0.25">
      <c r="F375" s="17">
        <f>IF($C375="","",IFERROR(VLOOKUP($C375,'Consumables'!$A:$D,4,FALSE),""))</f>
      </c>
      <c r="G375" s="9">
        <f>IF($C375="","",IFERROR(VLOOKUP($C375,'Consumables'!$A:$K,11,FALSE),""))</f>
      </c>
      <c r="H375" s="18">
        <f>IF(OR($E375="",$G375=""),"",$E375*$G375)</f>
      </c>
    </row>
    <row r="376" spans="2:8" x14ac:dyDescent="0.25">
      <c r="F376" s="17">
        <f>IF($C376="","",IFERROR(VLOOKUP($C376,'Consumables'!$A:$D,4,FALSE),""))</f>
      </c>
      <c r="G376" s="9">
        <f>IF($C376="","",IFERROR(VLOOKUP($C376,'Consumables'!$A:$K,11,FALSE),""))</f>
      </c>
      <c r="H376" s="18">
        <f>IF(OR($E376="",$G376=""),"",$E376*$G376)</f>
      </c>
    </row>
    <row r="377" spans="2:8" x14ac:dyDescent="0.25">
      <c r="F377" s="17">
        <f>IF($C377="","",IFERROR(VLOOKUP($C377,'Consumables'!$A:$D,4,FALSE),""))</f>
      </c>
      <c r="G377" s="9">
        <f>IF($C377="","",IFERROR(VLOOKUP($C377,'Consumables'!$A:$K,11,FALSE),""))</f>
      </c>
      <c r="H377" s="18">
        <f>IF(OR($E377="",$G377=""),"",$E377*$G377)</f>
      </c>
    </row>
    <row r="378" spans="2:8" x14ac:dyDescent="0.25">
      <c r="F378" s="17">
        <f>IF($C378="","",IFERROR(VLOOKUP($C378,'Consumables'!$A:$D,4,FALSE),""))</f>
      </c>
      <c r="G378" s="9">
        <f>IF($C378="","",IFERROR(VLOOKUP($C378,'Consumables'!$A:$K,11,FALSE),""))</f>
      </c>
      <c r="H378" s="18">
        <f>IF(OR($E378="",$G378=""),"",$E378*$G378)</f>
      </c>
    </row>
    <row r="379" spans="2:8" x14ac:dyDescent="0.25">
      <c r="F379" s="17">
        <f>IF($C379="","",IFERROR(VLOOKUP($C379,'Consumables'!$A:$D,4,FALSE),""))</f>
      </c>
      <c r="G379" s="9">
        <f>IF($C379="","",IFERROR(VLOOKUP($C379,'Consumables'!$A:$K,11,FALSE),""))</f>
      </c>
      <c r="H379" s="18">
        <f>IF(OR($E379="",$G379=""),"",$E379*$G379)</f>
      </c>
    </row>
    <row r="380" spans="2:8" x14ac:dyDescent="0.25">
      <c r="F380" s="17">
        <f>IF($C380="","",IFERROR(VLOOKUP($C380,'Consumables'!$A:$D,4,FALSE),""))</f>
      </c>
      <c r="G380" s="9">
        <f>IF($C380="","",IFERROR(VLOOKUP($C380,'Consumables'!$A:$K,11,FALSE),""))</f>
      </c>
      <c r="H380" s="18">
        <f>IF(OR($E380="",$G380=""),"",$E380*$G380)</f>
      </c>
    </row>
    <row r="381" spans="2:8" x14ac:dyDescent="0.25">
      <c r="F381" s="17">
        <f>IF($C381="","",IFERROR(VLOOKUP($C381,'Consumables'!$A:$D,4,FALSE),""))</f>
      </c>
      <c r="G381" s="9">
        <f>IF($C381="","",IFERROR(VLOOKUP($C381,'Consumables'!$A:$K,11,FALSE),""))</f>
      </c>
      <c r="H381" s="18">
        <f>IF(OR($E381="",$G381=""),"",$E381*$G381)</f>
      </c>
    </row>
    <row r="382" spans="2:8" x14ac:dyDescent="0.25">
      <c r="F382" s="17">
        <f>IF($C382="","",IFERROR(VLOOKUP($C382,'Consumables'!$A:$D,4,FALSE),""))</f>
      </c>
      <c r="G382" s="9">
        <f>IF($C382="","",IFERROR(VLOOKUP($C382,'Consumables'!$A:$K,11,FALSE),""))</f>
      </c>
      <c r="H382" s="18">
        <f>IF(OR($E382="",$G382=""),"",$E382*$G382)</f>
      </c>
    </row>
    <row r="383" spans="2:8" x14ac:dyDescent="0.25">
      <c r="F383" s="17">
        <f>IF($C383="","",IFERROR(VLOOKUP($C383,'Consumables'!$A:$D,4,FALSE),""))</f>
      </c>
      <c r="G383" s="9">
        <f>IF($C383="","",IFERROR(VLOOKUP($C383,'Consumables'!$A:$K,11,FALSE),""))</f>
      </c>
      <c r="H383" s="18">
        <f>IF(OR($E383="",$G383=""),"",$E383*$G383)</f>
      </c>
    </row>
    <row r="384" spans="2:8" x14ac:dyDescent="0.25">
      <c r="F384" s="17">
        <f>IF($C384="","",IFERROR(VLOOKUP($C384,'Consumables'!$A:$D,4,FALSE),""))</f>
      </c>
      <c r="G384" s="9">
        <f>IF($C384="","",IFERROR(VLOOKUP($C384,'Consumables'!$A:$K,11,FALSE),""))</f>
      </c>
      <c r="H384" s="18">
        <f>IF(OR($E384="",$G384=""),"",$E384*$G384)</f>
      </c>
    </row>
    <row r="385" spans="2:8" x14ac:dyDescent="0.25">
      <c r="F385" s="17">
        <f>IF($C385="","",IFERROR(VLOOKUP($C385,'Consumables'!$A:$D,4,FALSE),""))</f>
      </c>
      <c r="G385" s="9">
        <f>IF($C385="","",IFERROR(VLOOKUP($C385,'Consumables'!$A:$K,11,FALSE),""))</f>
      </c>
      <c r="H385" s="18">
        <f>IF(OR($E385="",$G385=""),"",$E385*$G385)</f>
      </c>
    </row>
    <row r="386" spans="2:8" x14ac:dyDescent="0.25">
      <c r="F386" s="17">
        <f>IF($C386="","",IFERROR(VLOOKUP($C386,'Consumables'!$A:$D,4,FALSE),""))</f>
      </c>
      <c r="G386" s="9">
        <f>IF($C386="","",IFERROR(VLOOKUP($C386,'Consumables'!$A:$K,11,FALSE),""))</f>
      </c>
      <c r="H386" s="18">
        <f>IF(OR($E386="",$G386=""),"",$E386*$G386)</f>
      </c>
    </row>
    <row r="387" spans="2:8" x14ac:dyDescent="0.25">
      <c r="F387" s="17">
        <f>IF($C387="","",IFERROR(VLOOKUP($C387,'Consumables'!$A:$D,4,FALSE),""))</f>
      </c>
      <c r="G387" s="9">
        <f>IF($C387="","",IFERROR(VLOOKUP($C387,'Consumables'!$A:$K,11,FALSE),""))</f>
      </c>
      <c r="H387" s="18">
        <f>IF(OR($E387="",$G387=""),"",$E387*$G387)</f>
      </c>
    </row>
    <row r="388" spans="2:8" x14ac:dyDescent="0.25">
      <c r="F388" s="17">
        <f>IF($C388="","",IFERROR(VLOOKUP($C388,'Consumables'!$A:$D,4,FALSE),""))</f>
      </c>
      <c r="G388" s="9">
        <f>IF($C388="","",IFERROR(VLOOKUP($C388,'Consumables'!$A:$K,11,FALSE),""))</f>
      </c>
      <c r="H388" s="18">
        <f>IF(OR($E388="",$G388=""),"",$E388*$G388)</f>
      </c>
    </row>
    <row r="389" spans="2:8" x14ac:dyDescent="0.25">
      <c r="F389" s="17">
        <f>IF($C389="","",IFERROR(VLOOKUP($C389,'Consumables'!$A:$D,4,FALSE),""))</f>
      </c>
      <c r="G389" s="9">
        <f>IF($C389="","",IFERROR(VLOOKUP($C389,'Consumables'!$A:$K,11,FALSE),""))</f>
      </c>
      <c r="H389" s="18">
        <f>IF(OR($E389="",$G389=""),"",$E389*$G389)</f>
      </c>
    </row>
    <row r="390" spans="2:8" x14ac:dyDescent="0.25">
      <c r="F390" s="17">
        <f>IF($C390="","",IFERROR(VLOOKUP($C390,'Consumables'!$A:$D,4,FALSE),""))</f>
      </c>
      <c r="G390" s="9">
        <f>IF($C390="","",IFERROR(VLOOKUP($C390,'Consumables'!$A:$K,11,FALSE),""))</f>
      </c>
      <c r="H390" s="18">
        <f>IF(OR($E390="",$G390=""),"",$E390*$G390)</f>
      </c>
    </row>
    <row r="391" spans="2:8" x14ac:dyDescent="0.25">
      <c r="F391" s="17">
        <f>IF($C391="","",IFERROR(VLOOKUP($C391,'Consumables'!$A:$D,4,FALSE),""))</f>
      </c>
      <c r="G391" s="9">
        <f>IF($C391="","",IFERROR(VLOOKUP($C391,'Consumables'!$A:$K,11,FALSE),""))</f>
      </c>
      <c r="H391" s="18">
        <f>IF(OR($E391="",$G391=""),"",$E391*$G391)</f>
      </c>
    </row>
    <row r="392" spans="2:8" x14ac:dyDescent="0.25">
      <c r="F392" s="17">
        <f>IF($C392="","",IFERROR(VLOOKUP($C392,'Consumables'!$A:$D,4,FALSE),""))</f>
      </c>
      <c r="G392" s="9">
        <f>IF($C392="","",IFERROR(VLOOKUP($C392,'Consumables'!$A:$K,11,FALSE),""))</f>
      </c>
      <c r="H392" s="18">
        <f>IF(OR($E392="",$G392=""),"",$E392*$G392)</f>
      </c>
    </row>
    <row r="393" spans="2:8" x14ac:dyDescent="0.25">
      <c r="F393" s="17">
        <f>IF($C393="","",IFERROR(VLOOKUP($C393,'Consumables'!$A:$D,4,FALSE),""))</f>
      </c>
      <c r="G393" s="9">
        <f>IF($C393="","",IFERROR(VLOOKUP($C393,'Consumables'!$A:$K,11,FALSE),""))</f>
      </c>
      <c r="H393" s="18">
        <f>IF(OR($E393="",$G393=""),"",$E393*$G393)</f>
      </c>
    </row>
    <row r="394" spans="2:8" x14ac:dyDescent="0.25">
      <c r="F394" s="17">
        <f>IF($C394="","",IFERROR(VLOOKUP($C394,'Consumables'!$A:$D,4,FALSE),""))</f>
      </c>
      <c r="G394" s="9">
        <f>IF($C394="","",IFERROR(VLOOKUP($C394,'Consumables'!$A:$K,11,FALSE),""))</f>
      </c>
      <c r="H394" s="18">
        <f>IF(OR($E394="",$G394=""),"",$E394*$G394)</f>
      </c>
    </row>
    <row r="395" spans="2:8" x14ac:dyDescent="0.25">
      <c r="F395" s="17">
        <f>IF($C395="","",IFERROR(VLOOKUP($C395,'Consumables'!$A:$D,4,FALSE),""))</f>
      </c>
      <c r="G395" s="9">
        <f>IF($C395="","",IFERROR(VLOOKUP($C395,'Consumables'!$A:$K,11,FALSE),""))</f>
      </c>
      <c r="H395" s="18">
        <f>IF(OR($E395="",$G395=""),"",$E395*$G395)</f>
      </c>
    </row>
    <row r="396" spans="2:8" x14ac:dyDescent="0.25">
      <c r="F396" s="17">
        <f>IF($C396="","",IFERROR(VLOOKUP($C396,'Consumables'!$A:$D,4,FALSE),""))</f>
      </c>
      <c r="G396" s="9">
        <f>IF($C396="","",IFERROR(VLOOKUP($C396,'Consumables'!$A:$K,11,FALSE),""))</f>
      </c>
      <c r="H396" s="18">
        <f>IF(OR($E396="",$G396=""),"",$E396*$G396)</f>
      </c>
    </row>
    <row r="397" spans="2:8" x14ac:dyDescent="0.25">
      <c r="F397" s="17">
        <f>IF($C397="","",IFERROR(VLOOKUP($C397,'Consumables'!$A:$D,4,FALSE),""))</f>
      </c>
      <c r="G397" s="9">
        <f>IF($C397="","",IFERROR(VLOOKUP($C397,'Consumables'!$A:$K,11,FALSE),""))</f>
      </c>
      <c r="H397" s="18">
        <f>IF(OR($E397="",$G397=""),"",$E397*$G397)</f>
      </c>
    </row>
    <row r="398" spans="2:8" x14ac:dyDescent="0.25">
      <c r="F398" s="17">
        <f>IF($C398="","",IFERROR(VLOOKUP($C398,'Consumables'!$A:$D,4,FALSE),""))</f>
      </c>
      <c r="G398" s="9">
        <f>IF($C398="","",IFERROR(VLOOKUP($C398,'Consumables'!$A:$K,11,FALSE),""))</f>
      </c>
      <c r="H398" s="18">
        <f>IF(OR($E398="",$G398=""),"",$E398*$G398)</f>
      </c>
    </row>
    <row r="399" spans="2:8" x14ac:dyDescent="0.25">
      <c r="F399" s="17">
        <f>IF($C399="","",IFERROR(VLOOKUP($C399,'Consumables'!$A:$D,4,FALSE),""))</f>
      </c>
      <c r="G399" s="9">
        <f>IF($C399="","",IFERROR(VLOOKUP($C399,'Consumables'!$A:$K,11,FALSE),""))</f>
      </c>
      <c r="H399" s="18">
        <f>IF(OR($E399="",$G399=""),"",$E399*$G399)</f>
      </c>
    </row>
    <row r="400" spans="2:8" x14ac:dyDescent="0.25">
      <c r="F400" s="17">
        <f>IF($C400="","",IFERROR(VLOOKUP($C400,'Consumables'!$A:$D,4,FALSE),""))</f>
      </c>
      <c r="G400" s="9">
        <f>IF($C400="","",IFERROR(VLOOKUP($C400,'Consumables'!$A:$K,11,FALSE),""))</f>
      </c>
      <c r="H400" s="18">
        <f>IF(OR($E400="",$G400=""),"",$E400*$G400)</f>
      </c>
    </row>
    <row r="401" spans="2:8" x14ac:dyDescent="0.25">
      <c r="F401" s="17">
        <f>IF($C401="","",IFERROR(VLOOKUP($C401,'Consumables'!$A:$D,4,FALSE),""))</f>
      </c>
      <c r="G401" s="9">
        <f>IF($C401="","",IFERROR(VLOOKUP($C401,'Consumables'!$A:$K,11,FALSE),""))</f>
      </c>
      <c r="H401" s="18">
        <f>IF(OR($E401="",$G401=""),"",$E401*$G401)</f>
      </c>
    </row>
    <row r="402" spans="2:8" x14ac:dyDescent="0.25">
      <c r="F402" s="17">
        <f>IF($C402="","",IFERROR(VLOOKUP($C402,'Consumables'!$A:$D,4,FALSE),""))</f>
      </c>
      <c r="G402" s="9">
        <f>IF($C402="","",IFERROR(VLOOKUP($C402,'Consumables'!$A:$K,11,FALSE),""))</f>
      </c>
      <c r="H402" s="18">
        <f>IF(OR($E402="",$G402=""),"",$E402*$G402)</f>
      </c>
    </row>
    <row r="403" spans="2:8" x14ac:dyDescent="0.25">
      <c r="F403" s="17">
        <f>IF($C403="","",IFERROR(VLOOKUP($C403,'Consumables'!$A:$D,4,FALSE),""))</f>
      </c>
      <c r="G403" s="9">
        <f>IF($C403="","",IFERROR(VLOOKUP($C403,'Consumables'!$A:$K,11,FALSE),""))</f>
      </c>
      <c r="H403" s="18">
        <f>IF(OR($E403="",$G403=""),"",$E403*$G403)</f>
      </c>
    </row>
    <row r="404" spans="2:8" x14ac:dyDescent="0.25">
      <c r="F404" s="17">
        <f>IF($C404="","",IFERROR(VLOOKUP($C404,'Consumables'!$A:$D,4,FALSE),""))</f>
      </c>
      <c r="G404" s="9">
        <f>IF($C404="","",IFERROR(VLOOKUP($C404,'Consumables'!$A:$K,11,FALSE),""))</f>
      </c>
      <c r="H404" s="18">
        <f>IF(OR($E404="",$G404=""),"",$E404*$G404)</f>
      </c>
    </row>
    <row r="405" spans="2:8" x14ac:dyDescent="0.25">
      <c r="F405" s="17">
        <f>IF($C405="","",IFERROR(VLOOKUP($C405,'Consumables'!$A:$D,4,FALSE),""))</f>
      </c>
      <c r="G405" s="9">
        <f>IF($C405="","",IFERROR(VLOOKUP($C405,'Consumables'!$A:$K,11,FALSE),""))</f>
      </c>
      <c r="H405" s="18">
        <f>IF(OR($E405="",$G405=""),"",$E405*$G405)</f>
      </c>
    </row>
    <row r="406" spans="2:8" x14ac:dyDescent="0.25">
      <c r="F406" s="17">
        <f>IF($C406="","",IFERROR(VLOOKUP($C406,'Consumables'!$A:$D,4,FALSE),""))</f>
      </c>
      <c r="G406" s="9">
        <f>IF($C406="","",IFERROR(VLOOKUP($C406,'Consumables'!$A:$K,11,FALSE),""))</f>
      </c>
      <c r="H406" s="18">
        <f>IF(OR($E406="",$G406=""),"",$E406*$G406)</f>
      </c>
    </row>
    <row r="407" spans="2:8" x14ac:dyDescent="0.25">
      <c r="F407" s="17">
        <f>IF($C407="","",IFERROR(VLOOKUP($C407,'Consumables'!$A:$D,4,FALSE),""))</f>
      </c>
      <c r="G407" s="9">
        <f>IF($C407="","",IFERROR(VLOOKUP($C407,'Consumables'!$A:$K,11,FALSE),""))</f>
      </c>
      <c r="H407" s="18">
        <f>IF(OR($E407="",$G407=""),"",$E407*$G407)</f>
      </c>
    </row>
    <row r="408" spans="2:8" x14ac:dyDescent="0.25">
      <c r="F408" s="17">
        <f>IF($C408="","",IFERROR(VLOOKUP($C408,'Consumables'!$A:$D,4,FALSE),""))</f>
      </c>
      <c r="G408" s="9">
        <f>IF($C408="","",IFERROR(VLOOKUP($C408,'Consumables'!$A:$K,11,FALSE),""))</f>
      </c>
      <c r="H408" s="18">
        <f>IF(OR($E408="",$G408=""),"",$E408*$G408)</f>
      </c>
    </row>
    <row r="409" spans="2:8" x14ac:dyDescent="0.25">
      <c r="F409" s="17">
        <f>IF($C409="","",IFERROR(VLOOKUP($C409,'Consumables'!$A:$D,4,FALSE),""))</f>
      </c>
      <c r="G409" s="9">
        <f>IF($C409="","",IFERROR(VLOOKUP($C409,'Consumables'!$A:$K,11,FALSE),""))</f>
      </c>
      <c r="H409" s="18">
        <f>IF(OR($E409="",$G409=""),"",$E409*$G409)</f>
      </c>
    </row>
    <row r="410" spans="2:8" x14ac:dyDescent="0.25">
      <c r="F410" s="17">
        <f>IF($C410="","",IFERROR(VLOOKUP($C410,'Consumables'!$A:$D,4,FALSE),""))</f>
      </c>
      <c r="G410" s="9">
        <f>IF($C410="","",IFERROR(VLOOKUP($C410,'Consumables'!$A:$K,11,FALSE),""))</f>
      </c>
      <c r="H410" s="18">
        <f>IF(OR($E410="",$G410=""),"",$E410*$G410)</f>
      </c>
    </row>
    <row r="411" spans="2:8" x14ac:dyDescent="0.25">
      <c r="F411" s="17">
        <f>IF($C411="","",IFERROR(VLOOKUP($C411,'Consumables'!$A:$D,4,FALSE),""))</f>
      </c>
      <c r="G411" s="9">
        <f>IF($C411="","",IFERROR(VLOOKUP($C411,'Consumables'!$A:$K,11,FALSE),""))</f>
      </c>
      <c r="H411" s="18">
        <f>IF(OR($E411="",$G411=""),"",$E411*$G411)</f>
      </c>
    </row>
    <row r="412" spans="2:8" x14ac:dyDescent="0.25">
      <c r="F412" s="17">
        <f>IF($C412="","",IFERROR(VLOOKUP($C412,'Consumables'!$A:$D,4,FALSE),""))</f>
      </c>
      <c r="G412" s="9">
        <f>IF($C412="","",IFERROR(VLOOKUP($C412,'Consumables'!$A:$K,11,FALSE),""))</f>
      </c>
      <c r="H412" s="18">
        <f>IF(OR($E412="",$G412=""),"",$E412*$G412)</f>
      </c>
    </row>
    <row r="413" spans="2:8" x14ac:dyDescent="0.25">
      <c r="F413" s="17">
        <f>IF($C413="","",IFERROR(VLOOKUP($C413,'Consumables'!$A:$D,4,FALSE),""))</f>
      </c>
      <c r="G413" s="9">
        <f>IF($C413="","",IFERROR(VLOOKUP($C413,'Consumables'!$A:$K,11,FALSE),""))</f>
      </c>
      <c r="H413" s="18">
        <f>IF(OR($E413="",$G413=""),"",$E413*$G413)</f>
      </c>
    </row>
    <row r="414" spans="2:8" x14ac:dyDescent="0.25">
      <c r="F414" s="17">
        <f>IF($C414="","",IFERROR(VLOOKUP($C414,'Consumables'!$A:$D,4,FALSE),""))</f>
      </c>
      <c r="G414" s="9">
        <f>IF($C414="","",IFERROR(VLOOKUP($C414,'Consumables'!$A:$K,11,FALSE),""))</f>
      </c>
      <c r="H414" s="18">
        <f>IF(OR($E414="",$G414=""),"",$E414*$G414)</f>
      </c>
    </row>
    <row r="415" spans="2:8" x14ac:dyDescent="0.25">
      <c r="F415" s="17">
        <f>IF($C415="","",IFERROR(VLOOKUP($C415,'Consumables'!$A:$D,4,FALSE),""))</f>
      </c>
      <c r="G415" s="9">
        <f>IF($C415="","",IFERROR(VLOOKUP($C415,'Consumables'!$A:$K,11,FALSE),""))</f>
      </c>
      <c r="H415" s="18">
        <f>IF(OR($E415="",$G415=""),"",$E415*$G415)</f>
      </c>
    </row>
    <row r="416" spans="2:8" x14ac:dyDescent="0.25">
      <c r="F416" s="17">
        <f>IF($C416="","",IFERROR(VLOOKUP($C416,'Consumables'!$A:$D,4,FALSE),""))</f>
      </c>
      <c r="G416" s="9">
        <f>IF($C416="","",IFERROR(VLOOKUP($C416,'Consumables'!$A:$K,11,FALSE),""))</f>
      </c>
      <c r="H416" s="18">
        <f>IF(OR($E416="",$G416=""),"",$E416*$G416)</f>
      </c>
    </row>
    <row r="417" spans="2:8" x14ac:dyDescent="0.25">
      <c r="F417" s="17">
        <f>IF($C417="","",IFERROR(VLOOKUP($C417,'Consumables'!$A:$D,4,FALSE),""))</f>
      </c>
      <c r="G417" s="9">
        <f>IF($C417="","",IFERROR(VLOOKUP($C417,'Consumables'!$A:$K,11,FALSE),""))</f>
      </c>
      <c r="H417" s="18">
        <f>IF(OR($E417="",$G417=""),"",$E417*$G417)</f>
      </c>
    </row>
    <row r="418" spans="2:8" x14ac:dyDescent="0.25">
      <c r="F418" s="17">
        <f>IF($C418="","",IFERROR(VLOOKUP($C418,'Consumables'!$A:$D,4,FALSE),""))</f>
      </c>
      <c r="G418" s="9">
        <f>IF($C418="","",IFERROR(VLOOKUP($C418,'Consumables'!$A:$K,11,FALSE),""))</f>
      </c>
      <c r="H418" s="18">
        <f>IF(OR($E418="",$G418=""),"",$E418*$G418)</f>
      </c>
    </row>
    <row r="419" spans="2:8" x14ac:dyDescent="0.25">
      <c r="F419" s="17">
        <f>IF($C419="","",IFERROR(VLOOKUP($C419,'Consumables'!$A:$D,4,FALSE),""))</f>
      </c>
      <c r="G419" s="9">
        <f>IF($C419="","",IFERROR(VLOOKUP($C419,'Consumables'!$A:$K,11,FALSE),""))</f>
      </c>
      <c r="H419" s="18">
        <f>IF(OR($E419="",$G419=""),"",$E419*$G419)</f>
      </c>
    </row>
    <row r="420" spans="2:8" x14ac:dyDescent="0.25">
      <c r="F420" s="17">
        <f>IF($C420="","",IFERROR(VLOOKUP($C420,'Consumables'!$A:$D,4,FALSE),""))</f>
      </c>
      <c r="G420" s="9">
        <f>IF($C420="","",IFERROR(VLOOKUP($C420,'Consumables'!$A:$K,11,FALSE),""))</f>
      </c>
      <c r="H420" s="18">
        <f>IF(OR($E420="",$G420=""),"",$E420*$G420)</f>
      </c>
    </row>
    <row r="421" spans="2:8" x14ac:dyDescent="0.25">
      <c r="F421" s="17">
        <f>IF($C421="","",IFERROR(VLOOKUP($C421,'Consumables'!$A:$D,4,FALSE),""))</f>
      </c>
      <c r="G421" s="9">
        <f>IF($C421="","",IFERROR(VLOOKUP($C421,'Consumables'!$A:$K,11,FALSE),""))</f>
      </c>
      <c r="H421" s="18">
        <f>IF(OR($E421="",$G421=""),"",$E421*$G421)</f>
      </c>
    </row>
    <row r="422" spans="2:8" x14ac:dyDescent="0.25">
      <c r="F422" s="17">
        <f>IF($C422="","",IFERROR(VLOOKUP($C422,'Consumables'!$A:$D,4,FALSE),""))</f>
      </c>
      <c r="G422" s="9">
        <f>IF($C422="","",IFERROR(VLOOKUP($C422,'Consumables'!$A:$K,11,FALSE),""))</f>
      </c>
      <c r="H422" s="18">
        <f>IF(OR($E422="",$G422=""),"",$E422*$G422)</f>
      </c>
    </row>
    <row r="423" spans="2:8" x14ac:dyDescent="0.25">
      <c r="F423" s="17">
        <f>IF($C423="","",IFERROR(VLOOKUP($C423,'Consumables'!$A:$D,4,FALSE),""))</f>
      </c>
      <c r="G423" s="9">
        <f>IF($C423="","",IFERROR(VLOOKUP($C423,'Consumables'!$A:$K,11,FALSE),""))</f>
      </c>
      <c r="H423" s="18">
        <f>IF(OR($E423="",$G423=""),"",$E423*$G423)</f>
      </c>
    </row>
    <row r="424" spans="2:8" x14ac:dyDescent="0.25">
      <c r="F424" s="17">
        <f>IF($C424="","",IFERROR(VLOOKUP($C424,'Consumables'!$A:$D,4,FALSE),""))</f>
      </c>
      <c r="G424" s="9">
        <f>IF($C424="","",IFERROR(VLOOKUP($C424,'Consumables'!$A:$K,11,FALSE),""))</f>
      </c>
      <c r="H424" s="18">
        <f>IF(OR($E424="",$G424=""),"",$E424*$G424)</f>
      </c>
    </row>
    <row r="425" spans="2:8" x14ac:dyDescent="0.25">
      <c r="F425" s="17">
        <f>IF($C425="","",IFERROR(VLOOKUP($C425,'Consumables'!$A:$D,4,FALSE),""))</f>
      </c>
      <c r="G425" s="9">
        <f>IF($C425="","",IFERROR(VLOOKUP($C425,'Consumables'!$A:$K,11,FALSE),""))</f>
      </c>
      <c r="H425" s="18">
        <f>IF(OR($E425="",$G425=""),"",$E425*$G425)</f>
      </c>
    </row>
    <row r="426" spans="2:8" x14ac:dyDescent="0.25">
      <c r="F426" s="17">
        <f>IF($C426="","",IFERROR(VLOOKUP($C426,'Consumables'!$A:$D,4,FALSE),""))</f>
      </c>
      <c r="G426" s="9">
        <f>IF($C426="","",IFERROR(VLOOKUP($C426,'Consumables'!$A:$K,11,FALSE),""))</f>
      </c>
      <c r="H426" s="18">
        <f>IF(OR($E426="",$G426=""),"",$E426*$G426)</f>
      </c>
    </row>
    <row r="427" spans="2:8" x14ac:dyDescent="0.25">
      <c r="F427" s="17">
        <f>IF($C427="","",IFERROR(VLOOKUP($C427,'Consumables'!$A:$D,4,FALSE),""))</f>
      </c>
      <c r="G427" s="9">
        <f>IF($C427="","",IFERROR(VLOOKUP($C427,'Consumables'!$A:$K,11,FALSE),""))</f>
      </c>
      <c r="H427" s="18">
        <f>IF(OR($E427="",$G427=""),"",$E427*$G427)</f>
      </c>
    </row>
    <row r="428" spans="2:8" x14ac:dyDescent="0.25">
      <c r="F428" s="17">
        <f>IF($C428="","",IFERROR(VLOOKUP($C428,'Consumables'!$A:$D,4,FALSE),""))</f>
      </c>
      <c r="G428" s="9">
        <f>IF($C428="","",IFERROR(VLOOKUP($C428,'Consumables'!$A:$K,11,FALSE),""))</f>
      </c>
      <c r="H428" s="18">
        <f>IF(OR($E428="",$G428=""),"",$E428*$G428)</f>
      </c>
    </row>
    <row r="429" spans="2:8" x14ac:dyDescent="0.25">
      <c r="F429" s="17">
        <f>IF($C429="","",IFERROR(VLOOKUP($C429,'Consumables'!$A:$D,4,FALSE),""))</f>
      </c>
      <c r="G429" s="9">
        <f>IF($C429="","",IFERROR(VLOOKUP($C429,'Consumables'!$A:$K,11,FALSE),""))</f>
      </c>
      <c r="H429" s="18">
        <f>IF(OR($E429="",$G429=""),"",$E429*$G429)</f>
      </c>
    </row>
    <row r="430" spans="2:8" x14ac:dyDescent="0.25">
      <c r="F430" s="17">
        <f>IF($C430="","",IFERROR(VLOOKUP($C430,'Consumables'!$A:$D,4,FALSE),""))</f>
      </c>
      <c r="G430" s="9">
        <f>IF($C430="","",IFERROR(VLOOKUP($C430,'Consumables'!$A:$K,11,FALSE),""))</f>
      </c>
      <c r="H430" s="18">
        <f>IF(OR($E430="",$G430=""),"",$E430*$G430)</f>
      </c>
    </row>
    <row r="431" spans="2:8" x14ac:dyDescent="0.25">
      <c r="F431" s="17">
        <f>IF($C431="","",IFERROR(VLOOKUP($C431,'Consumables'!$A:$D,4,FALSE),""))</f>
      </c>
      <c r="G431" s="9">
        <f>IF($C431="","",IFERROR(VLOOKUP($C431,'Consumables'!$A:$K,11,FALSE),""))</f>
      </c>
      <c r="H431" s="18">
        <f>IF(OR($E431="",$G431=""),"",$E431*$G431)</f>
      </c>
    </row>
    <row r="432" spans="2:8" x14ac:dyDescent="0.25">
      <c r="F432" s="17">
        <f>IF($C432="","",IFERROR(VLOOKUP($C432,'Consumables'!$A:$D,4,FALSE),""))</f>
      </c>
      <c r="G432" s="9">
        <f>IF($C432="","",IFERROR(VLOOKUP($C432,'Consumables'!$A:$K,11,FALSE),""))</f>
      </c>
      <c r="H432" s="18">
        <f>IF(OR($E432="",$G432=""),"",$E432*$G432)</f>
      </c>
    </row>
    <row r="433" spans="2:8" x14ac:dyDescent="0.25">
      <c r="F433" s="17">
        <f>IF($C433="","",IFERROR(VLOOKUP($C433,'Consumables'!$A:$D,4,FALSE),""))</f>
      </c>
      <c r="G433" s="9">
        <f>IF($C433="","",IFERROR(VLOOKUP($C433,'Consumables'!$A:$K,11,FALSE),""))</f>
      </c>
      <c r="H433" s="18">
        <f>IF(OR($E433="",$G433=""),"",$E433*$G433)</f>
      </c>
    </row>
    <row r="434" spans="2:8" x14ac:dyDescent="0.25">
      <c r="F434" s="17">
        <f>IF($C434="","",IFERROR(VLOOKUP($C434,'Consumables'!$A:$D,4,FALSE),""))</f>
      </c>
      <c r="G434" s="9">
        <f>IF($C434="","",IFERROR(VLOOKUP($C434,'Consumables'!$A:$K,11,FALSE),""))</f>
      </c>
      <c r="H434" s="18">
        <f>IF(OR($E434="",$G434=""),"",$E434*$G434)</f>
      </c>
    </row>
    <row r="435" spans="2:8" x14ac:dyDescent="0.25">
      <c r="F435" s="17">
        <f>IF($C435="","",IFERROR(VLOOKUP($C435,'Consumables'!$A:$D,4,FALSE),""))</f>
      </c>
      <c r="G435" s="9">
        <f>IF($C435="","",IFERROR(VLOOKUP($C435,'Consumables'!$A:$K,11,FALSE),""))</f>
      </c>
      <c r="H435" s="18">
        <f>IF(OR($E435="",$G435=""),"",$E435*$G435)</f>
      </c>
    </row>
    <row r="436" spans="2:8" x14ac:dyDescent="0.25">
      <c r="F436" s="17">
        <f>IF($C436="","",IFERROR(VLOOKUP($C436,'Consumables'!$A:$D,4,FALSE),""))</f>
      </c>
      <c r="G436" s="9">
        <f>IF($C436="","",IFERROR(VLOOKUP($C436,'Consumables'!$A:$K,11,FALSE),""))</f>
      </c>
      <c r="H436" s="18">
        <f>IF(OR($E436="",$G436=""),"",$E436*$G436)</f>
      </c>
    </row>
    <row r="437" spans="2:8" x14ac:dyDescent="0.25">
      <c r="F437" s="17">
        <f>IF($C437="","",IFERROR(VLOOKUP($C437,'Consumables'!$A:$D,4,FALSE),""))</f>
      </c>
      <c r="G437" s="9">
        <f>IF($C437="","",IFERROR(VLOOKUP($C437,'Consumables'!$A:$K,11,FALSE),""))</f>
      </c>
      <c r="H437" s="18">
        <f>IF(OR($E437="",$G437=""),"",$E437*$G437)</f>
      </c>
    </row>
    <row r="438" spans="2:8" x14ac:dyDescent="0.25">
      <c r="F438" s="17">
        <f>IF($C438="","",IFERROR(VLOOKUP($C438,'Consumables'!$A:$D,4,FALSE),""))</f>
      </c>
      <c r="G438" s="9">
        <f>IF($C438="","",IFERROR(VLOOKUP($C438,'Consumables'!$A:$K,11,FALSE),""))</f>
      </c>
      <c r="H438" s="18">
        <f>IF(OR($E438="",$G438=""),"",$E438*$G438)</f>
      </c>
    </row>
    <row r="439" spans="2:8" x14ac:dyDescent="0.25">
      <c r="F439" s="17">
        <f>IF($C439="","",IFERROR(VLOOKUP($C439,'Consumables'!$A:$D,4,FALSE),""))</f>
      </c>
      <c r="G439" s="9">
        <f>IF($C439="","",IFERROR(VLOOKUP($C439,'Consumables'!$A:$K,11,FALSE),""))</f>
      </c>
      <c r="H439" s="18">
        <f>IF(OR($E439="",$G439=""),"",$E439*$G439)</f>
      </c>
    </row>
    <row r="440" spans="2:8" x14ac:dyDescent="0.25">
      <c r="F440" s="17">
        <f>IF($C440="","",IFERROR(VLOOKUP($C440,'Consumables'!$A:$D,4,FALSE),""))</f>
      </c>
      <c r="G440" s="9">
        <f>IF($C440="","",IFERROR(VLOOKUP($C440,'Consumables'!$A:$K,11,FALSE),""))</f>
      </c>
      <c r="H440" s="18">
        <f>IF(OR($E440="",$G440=""),"",$E440*$G440)</f>
      </c>
    </row>
    <row r="441" spans="2:8" x14ac:dyDescent="0.25">
      <c r="F441" s="17">
        <f>IF($C441="","",IFERROR(VLOOKUP($C441,'Consumables'!$A:$D,4,FALSE),""))</f>
      </c>
      <c r="G441" s="9">
        <f>IF($C441="","",IFERROR(VLOOKUP($C441,'Consumables'!$A:$K,11,FALSE),""))</f>
      </c>
      <c r="H441" s="18">
        <f>IF(OR($E441="",$G441=""),"",$E441*$G441)</f>
      </c>
    </row>
    <row r="442" spans="2:8" x14ac:dyDescent="0.25">
      <c r="F442" s="17">
        <f>IF($C442="","",IFERROR(VLOOKUP($C442,'Consumables'!$A:$D,4,FALSE),""))</f>
      </c>
      <c r="G442" s="9">
        <f>IF($C442="","",IFERROR(VLOOKUP($C442,'Consumables'!$A:$K,11,FALSE),""))</f>
      </c>
      <c r="H442" s="18">
        <f>IF(OR($E442="",$G442=""),"",$E442*$G442)</f>
      </c>
    </row>
    <row r="443" spans="2:8" x14ac:dyDescent="0.25">
      <c r="F443" s="17">
        <f>IF($C443="","",IFERROR(VLOOKUP($C443,'Consumables'!$A:$D,4,FALSE),""))</f>
      </c>
      <c r="G443" s="9">
        <f>IF($C443="","",IFERROR(VLOOKUP($C443,'Consumables'!$A:$K,11,FALSE),""))</f>
      </c>
      <c r="H443" s="18">
        <f>IF(OR($E443="",$G443=""),"",$E443*$G443)</f>
      </c>
    </row>
    <row r="444" spans="2:8" x14ac:dyDescent="0.25">
      <c r="F444" s="17">
        <f>IF($C444="","",IFERROR(VLOOKUP($C444,'Consumables'!$A:$D,4,FALSE),""))</f>
      </c>
      <c r="G444" s="9">
        <f>IF($C444="","",IFERROR(VLOOKUP($C444,'Consumables'!$A:$K,11,FALSE),""))</f>
      </c>
      <c r="H444" s="18">
        <f>IF(OR($E444="",$G444=""),"",$E444*$G444)</f>
      </c>
    </row>
    <row r="445" spans="2:8" x14ac:dyDescent="0.25">
      <c r="F445" s="17">
        <f>IF($C445="","",IFERROR(VLOOKUP($C445,'Consumables'!$A:$D,4,FALSE),""))</f>
      </c>
      <c r="G445" s="9">
        <f>IF($C445="","",IFERROR(VLOOKUP($C445,'Consumables'!$A:$K,11,FALSE),""))</f>
      </c>
      <c r="H445" s="18">
        <f>IF(OR($E445="",$G445=""),"",$E445*$G445)</f>
      </c>
    </row>
    <row r="446" spans="2:8" x14ac:dyDescent="0.25">
      <c r="F446" s="17">
        <f>IF($C446="","",IFERROR(VLOOKUP($C446,'Consumables'!$A:$D,4,FALSE),""))</f>
      </c>
      <c r="G446" s="9">
        <f>IF($C446="","",IFERROR(VLOOKUP($C446,'Consumables'!$A:$K,11,FALSE),""))</f>
      </c>
      <c r="H446" s="18">
        <f>IF(OR($E446="",$G446=""),"",$E446*$G446)</f>
      </c>
    </row>
    <row r="447" spans="2:8" x14ac:dyDescent="0.25">
      <c r="F447" s="17">
        <f>IF($C447="","",IFERROR(VLOOKUP($C447,'Consumables'!$A:$D,4,FALSE),""))</f>
      </c>
      <c r="G447" s="9">
        <f>IF($C447="","",IFERROR(VLOOKUP($C447,'Consumables'!$A:$K,11,FALSE),""))</f>
      </c>
      <c r="H447" s="18">
        <f>IF(OR($E447="",$G447=""),"",$E447*$G447)</f>
      </c>
    </row>
    <row r="448" spans="2:8" x14ac:dyDescent="0.25">
      <c r="F448" s="17">
        <f>IF($C448="","",IFERROR(VLOOKUP($C448,'Consumables'!$A:$D,4,FALSE),""))</f>
      </c>
      <c r="G448" s="9">
        <f>IF($C448="","",IFERROR(VLOOKUP($C448,'Consumables'!$A:$K,11,FALSE),""))</f>
      </c>
      <c r="H448" s="18">
        <f>IF(OR($E448="",$G448=""),"",$E448*$G448)</f>
      </c>
    </row>
    <row r="449" spans="2:8" x14ac:dyDescent="0.25">
      <c r="F449" s="17">
        <f>IF($C449="","",IFERROR(VLOOKUP($C449,'Consumables'!$A:$D,4,FALSE),""))</f>
      </c>
      <c r="G449" s="9">
        <f>IF($C449="","",IFERROR(VLOOKUP($C449,'Consumables'!$A:$K,11,FALSE),""))</f>
      </c>
      <c r="H449" s="18">
        <f>IF(OR($E449="",$G449=""),"",$E449*$G449)</f>
      </c>
    </row>
    <row r="450" spans="2:8" x14ac:dyDescent="0.25">
      <c r="F450" s="17">
        <f>IF($C450="","",IFERROR(VLOOKUP($C450,'Consumables'!$A:$D,4,FALSE),""))</f>
      </c>
      <c r="G450" s="9">
        <f>IF($C450="","",IFERROR(VLOOKUP($C450,'Consumables'!$A:$K,11,FALSE),""))</f>
      </c>
      <c r="H450" s="18">
        <f>IF(OR($E450="",$G450=""),"",$E450*$G450)</f>
      </c>
    </row>
    <row r="451" spans="2:8" x14ac:dyDescent="0.25">
      <c r="F451" s="17">
        <f>IF($C451="","",IFERROR(VLOOKUP($C451,'Consumables'!$A:$D,4,FALSE),""))</f>
      </c>
      <c r="G451" s="9">
        <f>IF($C451="","",IFERROR(VLOOKUP($C451,'Consumables'!$A:$K,11,FALSE),""))</f>
      </c>
      <c r="H451" s="18">
        <f>IF(OR($E451="",$G451=""),"",$E451*$G451)</f>
      </c>
    </row>
    <row r="452" spans="2:8" x14ac:dyDescent="0.25">
      <c r="F452" s="17">
        <f>IF($C452="","",IFERROR(VLOOKUP($C452,'Consumables'!$A:$D,4,FALSE),""))</f>
      </c>
      <c r="G452" s="9">
        <f>IF($C452="","",IFERROR(VLOOKUP($C452,'Consumables'!$A:$K,11,FALSE),""))</f>
      </c>
      <c r="H452" s="18">
        <f>IF(OR($E452="",$G452=""),"",$E452*$G452)</f>
      </c>
    </row>
    <row r="453" spans="2:8" x14ac:dyDescent="0.25">
      <c r="F453" s="17">
        <f>IF($C453="","",IFERROR(VLOOKUP($C453,'Consumables'!$A:$D,4,FALSE),""))</f>
      </c>
      <c r="G453" s="9">
        <f>IF($C453="","",IFERROR(VLOOKUP($C453,'Consumables'!$A:$K,11,FALSE),""))</f>
      </c>
      <c r="H453" s="18">
        <f>IF(OR($E453="",$G453=""),"",$E453*$G453)</f>
      </c>
    </row>
    <row r="454" spans="2:8" x14ac:dyDescent="0.25">
      <c r="F454" s="17">
        <f>IF($C454="","",IFERROR(VLOOKUP($C454,'Consumables'!$A:$D,4,FALSE),""))</f>
      </c>
      <c r="G454" s="9">
        <f>IF($C454="","",IFERROR(VLOOKUP($C454,'Consumables'!$A:$K,11,FALSE),""))</f>
      </c>
      <c r="H454" s="18">
        <f>IF(OR($E454="",$G454=""),"",$E454*$G454)</f>
      </c>
    </row>
    <row r="455" spans="2:8" x14ac:dyDescent="0.25">
      <c r="F455" s="17">
        <f>IF($C455="","",IFERROR(VLOOKUP($C455,'Consumables'!$A:$D,4,FALSE),""))</f>
      </c>
      <c r="G455" s="9">
        <f>IF($C455="","",IFERROR(VLOOKUP($C455,'Consumables'!$A:$K,11,FALSE),""))</f>
      </c>
      <c r="H455" s="18">
        <f>IF(OR($E455="",$G455=""),"",$E455*$G455)</f>
      </c>
    </row>
    <row r="456" spans="2:8" x14ac:dyDescent="0.25">
      <c r="F456" s="17">
        <f>IF($C456="","",IFERROR(VLOOKUP($C456,'Consumables'!$A:$D,4,FALSE),""))</f>
      </c>
      <c r="G456" s="9">
        <f>IF($C456="","",IFERROR(VLOOKUP($C456,'Consumables'!$A:$K,11,FALSE),""))</f>
      </c>
      <c r="H456" s="18">
        <f>IF(OR($E456="",$G456=""),"",$E456*$G456)</f>
      </c>
    </row>
    <row r="457" spans="2:8" x14ac:dyDescent="0.25">
      <c r="F457" s="17">
        <f>IF($C457="","",IFERROR(VLOOKUP($C457,'Consumables'!$A:$D,4,FALSE),""))</f>
      </c>
      <c r="G457" s="9">
        <f>IF($C457="","",IFERROR(VLOOKUP($C457,'Consumables'!$A:$K,11,FALSE),""))</f>
      </c>
      <c r="H457" s="18">
        <f>IF(OR($E457="",$G457=""),"",$E457*$G457)</f>
      </c>
    </row>
    <row r="458" spans="2:8" x14ac:dyDescent="0.25">
      <c r="F458" s="17">
        <f>IF($C458="","",IFERROR(VLOOKUP($C458,'Consumables'!$A:$D,4,FALSE),""))</f>
      </c>
      <c r="G458" s="9">
        <f>IF($C458="","",IFERROR(VLOOKUP($C458,'Consumables'!$A:$K,11,FALSE),""))</f>
      </c>
      <c r="H458" s="18">
        <f>IF(OR($E458="",$G458=""),"",$E458*$G458)</f>
      </c>
    </row>
    <row r="459" spans="2:8" x14ac:dyDescent="0.25">
      <c r="F459" s="17">
        <f>IF($C459="","",IFERROR(VLOOKUP($C459,'Consumables'!$A:$D,4,FALSE),""))</f>
      </c>
      <c r="G459" s="9">
        <f>IF($C459="","",IFERROR(VLOOKUP($C459,'Consumables'!$A:$K,11,FALSE),""))</f>
      </c>
      <c r="H459" s="18">
        <f>IF(OR($E459="",$G459=""),"",$E459*$G459)</f>
      </c>
    </row>
    <row r="460" spans="2:8" x14ac:dyDescent="0.25">
      <c r="F460" s="17">
        <f>IF($C460="","",IFERROR(VLOOKUP($C460,'Consumables'!$A:$D,4,FALSE),""))</f>
      </c>
      <c r="G460" s="9">
        <f>IF($C460="","",IFERROR(VLOOKUP($C460,'Consumables'!$A:$K,11,FALSE),""))</f>
      </c>
      <c r="H460" s="18">
        <f>IF(OR($E460="",$G460=""),"",$E460*$G460)</f>
      </c>
    </row>
    <row r="461" spans="2:8" x14ac:dyDescent="0.25">
      <c r="F461" s="17">
        <f>IF($C461="","",IFERROR(VLOOKUP($C461,'Consumables'!$A:$D,4,FALSE),""))</f>
      </c>
      <c r="G461" s="9">
        <f>IF($C461="","",IFERROR(VLOOKUP($C461,'Consumables'!$A:$K,11,FALSE),""))</f>
      </c>
      <c r="H461" s="18">
        <f>IF(OR($E461="",$G461=""),"",$E461*$G461)</f>
      </c>
    </row>
    <row r="462" spans="2:8" x14ac:dyDescent="0.25">
      <c r="F462" s="17">
        <f>IF($C462="","",IFERROR(VLOOKUP($C462,'Consumables'!$A:$D,4,FALSE),""))</f>
      </c>
      <c r="G462" s="9">
        <f>IF($C462="","",IFERROR(VLOOKUP($C462,'Consumables'!$A:$K,11,FALSE),""))</f>
      </c>
      <c r="H462" s="18">
        <f>IF(OR($E462="",$G462=""),"",$E462*$G462)</f>
      </c>
    </row>
    <row r="463" spans="2:8" x14ac:dyDescent="0.25">
      <c r="F463" s="17">
        <f>IF($C463="","",IFERROR(VLOOKUP($C463,'Consumables'!$A:$D,4,FALSE),""))</f>
      </c>
      <c r="G463" s="9">
        <f>IF($C463="","",IFERROR(VLOOKUP($C463,'Consumables'!$A:$K,11,FALSE),""))</f>
      </c>
      <c r="H463" s="18">
        <f>IF(OR($E463="",$G463=""),"",$E463*$G463)</f>
      </c>
    </row>
    <row r="464" spans="2:8" x14ac:dyDescent="0.25">
      <c r="F464" s="17">
        <f>IF($C464="","",IFERROR(VLOOKUP($C464,'Consumables'!$A:$D,4,FALSE),""))</f>
      </c>
      <c r="G464" s="9">
        <f>IF($C464="","",IFERROR(VLOOKUP($C464,'Consumables'!$A:$K,11,FALSE),""))</f>
      </c>
      <c r="H464" s="18">
        <f>IF(OR($E464="",$G464=""),"",$E464*$G464)</f>
      </c>
    </row>
    <row r="465" spans="2:8" x14ac:dyDescent="0.25">
      <c r="F465" s="17">
        <f>IF($C465="","",IFERROR(VLOOKUP($C465,'Consumables'!$A:$D,4,FALSE),""))</f>
      </c>
      <c r="G465" s="9">
        <f>IF($C465="","",IFERROR(VLOOKUP($C465,'Consumables'!$A:$K,11,FALSE),""))</f>
      </c>
      <c r="H465" s="18">
        <f>IF(OR($E465="",$G465=""),"",$E465*$G465)</f>
      </c>
    </row>
    <row r="466" spans="2:8" x14ac:dyDescent="0.25">
      <c r="F466" s="17">
        <f>IF($C466="","",IFERROR(VLOOKUP($C466,'Consumables'!$A:$D,4,FALSE),""))</f>
      </c>
      <c r="G466" s="9">
        <f>IF($C466="","",IFERROR(VLOOKUP($C466,'Consumables'!$A:$K,11,FALSE),""))</f>
      </c>
      <c r="H466" s="18">
        <f>IF(OR($E466="",$G466=""),"",$E466*$G466)</f>
      </c>
    </row>
    <row r="467" spans="2:8" x14ac:dyDescent="0.25">
      <c r="F467" s="17">
        <f>IF($C467="","",IFERROR(VLOOKUP($C467,'Consumables'!$A:$D,4,FALSE),""))</f>
      </c>
      <c r="G467" s="9">
        <f>IF($C467="","",IFERROR(VLOOKUP($C467,'Consumables'!$A:$K,11,FALSE),""))</f>
      </c>
      <c r="H467" s="18">
        <f>IF(OR($E467="",$G467=""),"",$E467*$G467)</f>
      </c>
    </row>
    <row r="468" spans="2:8" x14ac:dyDescent="0.25">
      <c r="F468" s="17">
        <f>IF($C468="","",IFERROR(VLOOKUP($C468,'Consumables'!$A:$D,4,FALSE),""))</f>
      </c>
      <c r="G468" s="9">
        <f>IF($C468="","",IFERROR(VLOOKUP($C468,'Consumables'!$A:$K,11,FALSE),""))</f>
      </c>
      <c r="H468" s="18">
        <f>IF(OR($E468="",$G468=""),"",$E468*$G468)</f>
      </c>
    </row>
    <row r="469" spans="2:8" x14ac:dyDescent="0.25">
      <c r="F469" s="17">
        <f>IF($C469="","",IFERROR(VLOOKUP($C469,'Consumables'!$A:$D,4,FALSE),""))</f>
      </c>
      <c r="G469" s="9">
        <f>IF($C469="","",IFERROR(VLOOKUP($C469,'Consumables'!$A:$K,11,FALSE),""))</f>
      </c>
      <c r="H469" s="18">
        <f>IF(OR($E469="",$G469=""),"",$E469*$G469)</f>
      </c>
    </row>
    <row r="470" spans="2:8" x14ac:dyDescent="0.25">
      <c r="F470" s="17">
        <f>IF($C470="","",IFERROR(VLOOKUP($C470,'Consumables'!$A:$D,4,FALSE),""))</f>
      </c>
      <c r="G470" s="9">
        <f>IF($C470="","",IFERROR(VLOOKUP($C470,'Consumables'!$A:$K,11,FALSE),""))</f>
      </c>
      <c r="H470" s="18">
        <f>IF(OR($E470="",$G470=""),"",$E470*$G470)</f>
      </c>
    </row>
    <row r="471" spans="2:8" x14ac:dyDescent="0.25">
      <c r="F471" s="17">
        <f>IF($C471="","",IFERROR(VLOOKUP($C471,'Consumables'!$A:$D,4,FALSE),""))</f>
      </c>
      <c r="G471" s="9">
        <f>IF($C471="","",IFERROR(VLOOKUP($C471,'Consumables'!$A:$K,11,FALSE),""))</f>
      </c>
      <c r="H471" s="18">
        <f>IF(OR($E471="",$G471=""),"",$E471*$G471)</f>
      </c>
    </row>
    <row r="472" spans="2:8" x14ac:dyDescent="0.25">
      <c r="F472" s="17">
        <f>IF($C472="","",IFERROR(VLOOKUP($C472,'Consumables'!$A:$D,4,FALSE),""))</f>
      </c>
      <c r="G472" s="9">
        <f>IF($C472="","",IFERROR(VLOOKUP($C472,'Consumables'!$A:$K,11,FALSE),""))</f>
      </c>
      <c r="H472" s="18">
        <f>IF(OR($E472="",$G472=""),"",$E472*$G472)</f>
      </c>
    </row>
    <row r="473" spans="2:8" x14ac:dyDescent="0.25">
      <c r="F473" s="17">
        <f>IF($C473="","",IFERROR(VLOOKUP($C473,'Consumables'!$A:$D,4,FALSE),""))</f>
      </c>
      <c r="G473" s="9">
        <f>IF($C473="","",IFERROR(VLOOKUP($C473,'Consumables'!$A:$K,11,FALSE),""))</f>
      </c>
      <c r="H473" s="18">
        <f>IF(OR($E473="",$G473=""),"",$E473*$G473)</f>
      </c>
    </row>
    <row r="474" spans="2:8" x14ac:dyDescent="0.25">
      <c r="F474" s="17">
        <f>IF($C474="","",IFERROR(VLOOKUP($C474,'Consumables'!$A:$D,4,FALSE),""))</f>
      </c>
      <c r="G474" s="9">
        <f>IF($C474="","",IFERROR(VLOOKUP($C474,'Consumables'!$A:$K,11,FALSE),""))</f>
      </c>
      <c r="H474" s="18">
        <f>IF(OR($E474="",$G474=""),"",$E474*$G474)</f>
      </c>
    </row>
    <row r="475" spans="2:8" x14ac:dyDescent="0.25">
      <c r="F475" s="17">
        <f>IF($C475="","",IFERROR(VLOOKUP($C475,'Consumables'!$A:$D,4,FALSE),""))</f>
      </c>
      <c r="G475" s="9">
        <f>IF($C475="","",IFERROR(VLOOKUP($C475,'Consumables'!$A:$K,11,FALSE),""))</f>
      </c>
      <c r="H475" s="18">
        <f>IF(OR($E475="",$G475=""),"",$E475*$G475)</f>
      </c>
    </row>
    <row r="476" spans="2:8" x14ac:dyDescent="0.25">
      <c r="F476" s="17">
        <f>IF($C476="","",IFERROR(VLOOKUP($C476,'Consumables'!$A:$D,4,FALSE),""))</f>
      </c>
      <c r="G476" s="9">
        <f>IF($C476="","",IFERROR(VLOOKUP($C476,'Consumables'!$A:$K,11,FALSE),""))</f>
      </c>
      <c r="H476" s="18">
        <f>IF(OR($E476="",$G476=""),"",$E476*$G476)</f>
      </c>
    </row>
    <row r="477" spans="2:8" x14ac:dyDescent="0.25">
      <c r="F477" s="17">
        <f>IF($C477="","",IFERROR(VLOOKUP($C477,'Consumables'!$A:$D,4,FALSE),""))</f>
      </c>
      <c r="G477" s="9">
        <f>IF($C477="","",IFERROR(VLOOKUP($C477,'Consumables'!$A:$K,11,FALSE),""))</f>
      </c>
      <c r="H477" s="18">
        <f>IF(OR($E477="",$G477=""),"",$E477*$G477)</f>
      </c>
    </row>
    <row r="478" spans="2:8" x14ac:dyDescent="0.25">
      <c r="F478" s="17">
        <f>IF($C478="","",IFERROR(VLOOKUP($C478,'Consumables'!$A:$D,4,FALSE),""))</f>
      </c>
      <c r="G478" s="9">
        <f>IF($C478="","",IFERROR(VLOOKUP($C478,'Consumables'!$A:$K,11,FALSE),""))</f>
      </c>
      <c r="H478" s="18">
        <f>IF(OR($E478="",$G478=""),"",$E478*$G478)</f>
      </c>
    </row>
    <row r="479" spans="2:8" x14ac:dyDescent="0.25">
      <c r="F479" s="17">
        <f>IF($C479="","",IFERROR(VLOOKUP($C479,'Consumables'!$A:$D,4,FALSE),""))</f>
      </c>
      <c r="G479" s="9">
        <f>IF($C479="","",IFERROR(VLOOKUP($C479,'Consumables'!$A:$K,11,FALSE),""))</f>
      </c>
      <c r="H479" s="18">
        <f>IF(OR($E479="",$G479=""),"",$E479*$G479)</f>
      </c>
    </row>
    <row r="480" spans="2:8" x14ac:dyDescent="0.25">
      <c r="F480" s="17">
        <f>IF($C480="","",IFERROR(VLOOKUP($C480,'Consumables'!$A:$D,4,FALSE),""))</f>
      </c>
      <c r="G480" s="9">
        <f>IF($C480="","",IFERROR(VLOOKUP($C480,'Consumables'!$A:$K,11,FALSE),""))</f>
      </c>
      <c r="H480" s="18">
        <f>IF(OR($E480="",$G480=""),"",$E480*$G480)</f>
      </c>
    </row>
    <row r="481" spans="2:8" x14ac:dyDescent="0.25">
      <c r="F481" s="17">
        <f>IF($C481="","",IFERROR(VLOOKUP($C481,'Consumables'!$A:$D,4,FALSE),""))</f>
      </c>
      <c r="G481" s="9">
        <f>IF($C481="","",IFERROR(VLOOKUP($C481,'Consumables'!$A:$K,11,FALSE),""))</f>
      </c>
      <c r="H481" s="18">
        <f>IF(OR($E481="",$G481=""),"",$E481*$G481)</f>
      </c>
    </row>
    <row r="482" spans="2:8" x14ac:dyDescent="0.25">
      <c r="F482" s="17">
        <f>IF($C482="","",IFERROR(VLOOKUP($C482,'Consumables'!$A:$D,4,FALSE),""))</f>
      </c>
      <c r="G482" s="9">
        <f>IF($C482="","",IFERROR(VLOOKUP($C482,'Consumables'!$A:$K,11,FALSE),""))</f>
      </c>
      <c r="H482" s="18">
        <f>IF(OR($E482="",$G482=""),"",$E482*$G482)</f>
      </c>
    </row>
    <row r="483" spans="2:8" x14ac:dyDescent="0.25">
      <c r="F483" s="17">
        <f>IF($C483="","",IFERROR(VLOOKUP($C483,'Consumables'!$A:$D,4,FALSE),""))</f>
      </c>
      <c r="G483" s="9">
        <f>IF($C483="","",IFERROR(VLOOKUP($C483,'Consumables'!$A:$K,11,FALSE),""))</f>
      </c>
      <c r="H483" s="18">
        <f>IF(OR($E483="",$G483=""),"",$E483*$G483)</f>
      </c>
    </row>
    <row r="484" spans="2:8" x14ac:dyDescent="0.25">
      <c r="F484" s="17">
        <f>IF($C484="","",IFERROR(VLOOKUP($C484,'Consumables'!$A:$D,4,FALSE),""))</f>
      </c>
      <c r="G484" s="9">
        <f>IF($C484="","",IFERROR(VLOOKUP($C484,'Consumables'!$A:$K,11,FALSE),""))</f>
      </c>
      <c r="H484" s="18">
        <f>IF(OR($E484="",$G484=""),"",$E484*$G484)</f>
      </c>
    </row>
    <row r="485" spans="2:8" x14ac:dyDescent="0.25">
      <c r="F485" s="17">
        <f>IF($C485="","",IFERROR(VLOOKUP($C485,'Consumables'!$A:$D,4,FALSE),""))</f>
      </c>
      <c r="G485" s="9">
        <f>IF($C485="","",IFERROR(VLOOKUP($C485,'Consumables'!$A:$K,11,FALSE),""))</f>
      </c>
      <c r="H485" s="18">
        <f>IF(OR($E485="",$G485=""),"",$E485*$G485)</f>
      </c>
    </row>
    <row r="486" spans="2:8" x14ac:dyDescent="0.25">
      <c r="F486" s="17">
        <f>IF($C486="","",IFERROR(VLOOKUP($C486,'Consumables'!$A:$D,4,FALSE),""))</f>
      </c>
      <c r="G486" s="9">
        <f>IF($C486="","",IFERROR(VLOOKUP($C486,'Consumables'!$A:$K,11,FALSE),""))</f>
      </c>
      <c r="H486" s="18">
        <f>IF(OR($E486="",$G486=""),"",$E486*$G486)</f>
      </c>
    </row>
    <row r="487" spans="2:8" x14ac:dyDescent="0.25">
      <c r="F487" s="17">
        <f>IF($C487="","",IFERROR(VLOOKUP($C487,'Consumables'!$A:$D,4,FALSE),""))</f>
      </c>
      <c r="G487" s="9">
        <f>IF($C487="","",IFERROR(VLOOKUP($C487,'Consumables'!$A:$K,11,FALSE),""))</f>
      </c>
      <c r="H487" s="18">
        <f>IF(OR($E487="",$G487=""),"",$E487*$G487)</f>
      </c>
    </row>
    <row r="488" spans="2:8" x14ac:dyDescent="0.25">
      <c r="F488" s="17">
        <f>IF($C488="","",IFERROR(VLOOKUP($C488,'Consumables'!$A:$D,4,FALSE),""))</f>
      </c>
      <c r="G488" s="9">
        <f>IF($C488="","",IFERROR(VLOOKUP($C488,'Consumables'!$A:$K,11,FALSE),""))</f>
      </c>
      <c r="H488" s="18">
        <f>IF(OR($E488="",$G488=""),"",$E488*$G488)</f>
      </c>
    </row>
    <row r="489" spans="2:8" x14ac:dyDescent="0.25">
      <c r="F489" s="17">
        <f>IF($C489="","",IFERROR(VLOOKUP($C489,'Consumables'!$A:$D,4,FALSE),""))</f>
      </c>
      <c r="G489" s="9">
        <f>IF($C489="","",IFERROR(VLOOKUP($C489,'Consumables'!$A:$K,11,FALSE),""))</f>
      </c>
      <c r="H489" s="18">
        <f>IF(OR($E489="",$G489=""),"",$E489*$G489)</f>
      </c>
    </row>
    <row r="490" spans="2:8" x14ac:dyDescent="0.25">
      <c r="F490" s="17">
        <f>IF($C490="","",IFERROR(VLOOKUP($C490,'Consumables'!$A:$D,4,FALSE),""))</f>
      </c>
      <c r="G490" s="9">
        <f>IF($C490="","",IFERROR(VLOOKUP($C490,'Consumables'!$A:$K,11,FALSE),""))</f>
      </c>
      <c r="H490" s="18">
        <f>IF(OR($E490="",$G490=""),"",$E490*$G490)</f>
      </c>
    </row>
    <row r="491" spans="2:8" x14ac:dyDescent="0.25">
      <c r="F491" s="17">
        <f>IF($C491="","",IFERROR(VLOOKUP($C491,'Consumables'!$A:$D,4,FALSE),""))</f>
      </c>
      <c r="G491" s="9">
        <f>IF($C491="","",IFERROR(VLOOKUP($C491,'Consumables'!$A:$K,11,FALSE),""))</f>
      </c>
      <c r="H491" s="18">
        <f>IF(OR($E491="",$G491=""),"",$E491*$G491)</f>
      </c>
    </row>
    <row r="492" spans="2:8" x14ac:dyDescent="0.25">
      <c r="F492" s="17">
        <f>IF($C492="","",IFERROR(VLOOKUP($C492,'Consumables'!$A:$D,4,FALSE),""))</f>
      </c>
      <c r="G492" s="9">
        <f>IF($C492="","",IFERROR(VLOOKUP($C492,'Consumables'!$A:$K,11,FALSE),""))</f>
      </c>
      <c r="H492" s="18">
        <f>IF(OR($E492="",$G492=""),"",$E492*$G492)</f>
      </c>
    </row>
    <row r="493" spans="2:8" x14ac:dyDescent="0.25">
      <c r="F493" s="17">
        <f>IF($C493="","",IFERROR(VLOOKUP($C493,'Consumables'!$A:$D,4,FALSE),""))</f>
      </c>
      <c r="G493" s="9">
        <f>IF($C493="","",IFERROR(VLOOKUP($C493,'Consumables'!$A:$K,11,FALSE),""))</f>
      </c>
      <c r="H493" s="18">
        <f>IF(OR($E493="",$G493=""),"",$E493*$G493)</f>
      </c>
    </row>
    <row r="494" spans="2:8" x14ac:dyDescent="0.25">
      <c r="F494" s="17">
        <f>IF($C494="","",IFERROR(VLOOKUP($C494,'Consumables'!$A:$D,4,FALSE),""))</f>
      </c>
      <c r="G494" s="9">
        <f>IF($C494="","",IFERROR(VLOOKUP($C494,'Consumables'!$A:$K,11,FALSE),""))</f>
      </c>
      <c r="H494" s="18">
        <f>IF(OR($E494="",$G494=""),"",$E494*$G494)</f>
      </c>
    </row>
    <row r="495" spans="2:8" x14ac:dyDescent="0.25">
      <c r="F495" s="17">
        <f>IF($C495="","",IFERROR(VLOOKUP($C495,'Consumables'!$A:$D,4,FALSE),""))</f>
      </c>
      <c r="G495" s="9">
        <f>IF($C495="","",IFERROR(VLOOKUP($C495,'Consumables'!$A:$K,11,FALSE),""))</f>
      </c>
      <c r="H495" s="18">
        <f>IF(OR($E495="",$G495=""),"",$E495*$G495)</f>
      </c>
    </row>
    <row r="496" spans="2:8" x14ac:dyDescent="0.25">
      <c r="F496" s="17">
        <f>IF($C496="","",IFERROR(VLOOKUP($C496,'Consumables'!$A:$D,4,FALSE),""))</f>
      </c>
      <c r="G496" s="9">
        <f>IF($C496="","",IFERROR(VLOOKUP($C496,'Consumables'!$A:$K,11,FALSE),""))</f>
      </c>
      <c r="H496" s="18">
        <f>IF(OR($E496="",$G496=""),"",$E496*$G496)</f>
      </c>
    </row>
    <row r="497" spans="2:8" x14ac:dyDescent="0.25">
      <c r="F497" s="17">
        <f>IF($C497="","",IFERROR(VLOOKUP($C497,'Consumables'!$A:$D,4,FALSE),""))</f>
      </c>
      <c r="G497" s="9">
        <f>IF($C497="","",IFERROR(VLOOKUP($C497,'Consumables'!$A:$K,11,FALSE),""))</f>
      </c>
      <c r="H497" s="18">
        <f>IF(OR($E497="",$G497=""),"",$E497*$G497)</f>
      </c>
    </row>
    <row r="498" spans="2:8" x14ac:dyDescent="0.25">
      <c r="F498" s="17">
        <f>IF($C498="","",IFERROR(VLOOKUP($C498,'Consumables'!$A:$D,4,FALSE),""))</f>
      </c>
      <c r="G498" s="9">
        <f>IF($C498="","",IFERROR(VLOOKUP($C498,'Consumables'!$A:$K,11,FALSE),""))</f>
      </c>
      <c r="H498" s="18">
        <f>IF(OR($E498="",$G498=""),"",$E498*$G498)</f>
      </c>
    </row>
    <row r="499" spans="2:8" x14ac:dyDescent="0.25">
      <c r="F499" s="17">
        <f>IF($C499="","",IFERROR(VLOOKUP($C499,'Consumables'!$A:$D,4,FALSE),""))</f>
      </c>
      <c r="G499" s="9">
        <f>IF($C499="","",IFERROR(VLOOKUP($C499,'Consumables'!$A:$K,11,FALSE),""))</f>
      </c>
      <c r="H499" s="18">
        <f>IF(OR($E499="",$G499=""),"",$E499*$G499)</f>
      </c>
    </row>
    <row r="500" spans="2:8" x14ac:dyDescent="0.25">
      <c r="F500" s="17">
        <f>IF($C500="","",IFERROR(VLOOKUP($C500,'Consumables'!$A:$D,4,FALSE),""))</f>
      </c>
      <c r="G500" s="9">
        <f>IF($C500="","",IFERROR(VLOOKUP($C500,'Consumables'!$A:$K,11,FALSE),""))</f>
      </c>
      <c r="H500" s="18">
        <f>IF(OR($E500="",$G500=""),"",$E500*$G500)</f>
      </c>
    </row>
    <row r="501" spans="2:8" x14ac:dyDescent="0.25">
      <c r="F501" s="17">
        <f>IF($C501="","",IFERROR(VLOOKUP($C501,'Consumables'!$A:$D,4,FALSE),""))</f>
      </c>
      <c r="G501" s="9">
        <f>IF($C501="","",IFERROR(VLOOKUP($C501,'Consumables'!$A:$K,11,FALSE),""))</f>
      </c>
      <c r="H501" s="18">
        <f>IF(OR($E501="",$G501=""),"",$E501*$G501)</f>
      </c>
    </row>
    <row r="502" spans="2:8" x14ac:dyDescent="0.25">
      <c r="F502" s="17">
        <f>IF($C502="","",IFERROR(VLOOKUP($C502,'Consumables'!$A:$D,4,FALSE),""))</f>
      </c>
      <c r="G502" s="9">
        <f>IF($C502="","",IFERROR(VLOOKUP($C502,'Consumables'!$A:$K,11,FALSE),""))</f>
      </c>
      <c r="H502" s="18">
        <f>IF(OR($E502="",$G502=""),"",$E502*$G502)</f>
      </c>
    </row>
    <row r="503" spans="2:8" x14ac:dyDescent="0.25">
      <c r="F503" s="17">
        <f>IF($C503="","",IFERROR(VLOOKUP($C503,'Consumables'!$A:$D,4,FALSE),""))</f>
      </c>
      <c r="G503" s="9">
        <f>IF($C503="","",IFERROR(VLOOKUP($C503,'Consumables'!$A:$K,11,FALSE),""))</f>
      </c>
      <c r="H503" s="18">
        <f>IF(OR($E503="",$G503=""),"",$E503*$G503)</f>
      </c>
    </row>
    <row r="504" spans="2:8" x14ac:dyDescent="0.25">
      <c r="F504" s="17">
        <f>IF($C504="","",IFERROR(VLOOKUP($C504,'Consumables'!$A:$D,4,FALSE),""))</f>
      </c>
      <c r="G504" s="9">
        <f>IF($C504="","",IFERROR(VLOOKUP($C504,'Consumables'!$A:$K,11,FALSE),""))</f>
      </c>
      <c r="H504" s="18">
        <f>IF(OR($E504="",$G504=""),"",$E504*$G504)</f>
      </c>
    </row>
    <row r="505" spans="2:8" x14ac:dyDescent="0.25">
      <c r="F505" s="17">
        <f>IF($C505="","",IFERROR(VLOOKUP($C505,'Consumables'!$A:$D,4,FALSE),""))</f>
      </c>
      <c r="G505" s="9">
        <f>IF($C505="","",IFERROR(VLOOKUP($C505,'Consumables'!$A:$K,11,FALSE),""))</f>
      </c>
      <c r="H505" s="18">
        <f>IF(OR($E505="",$G505=""),"",$E505*$G505)</f>
      </c>
    </row>
    <row r="506" spans="2:8" x14ac:dyDescent="0.25">
      <c r="F506" s="17">
        <f>IF($C506="","",IFERROR(VLOOKUP($C506,'Consumables'!$A:$D,4,FALSE),""))</f>
      </c>
      <c r="G506" s="9">
        <f>IF($C506="","",IFERROR(VLOOKUP($C506,'Consumables'!$A:$K,11,FALSE),""))</f>
      </c>
      <c r="H506" s="18">
        <f>IF(OR($E506="",$G506=""),"",$E506*$G506)</f>
      </c>
    </row>
    <row r="507" spans="2:8" x14ac:dyDescent="0.25">
      <c r="F507" s="17">
        <f>IF($C507="","",IFERROR(VLOOKUP($C507,'Consumables'!$A:$D,4,FALSE),""))</f>
      </c>
      <c r="G507" s="9">
        <f>IF($C507="","",IFERROR(VLOOKUP($C507,'Consumables'!$A:$K,11,FALSE),""))</f>
      </c>
      <c r="H507" s="18">
        <f>IF(OR($E507="",$G507=""),"",$E507*$G507)</f>
      </c>
    </row>
    <row r="508" spans="2:8" x14ac:dyDescent="0.25">
      <c r="F508" s="17">
        <f>IF($C508="","",IFERROR(VLOOKUP($C508,'Consumables'!$A:$D,4,FALSE),""))</f>
      </c>
      <c r="G508" s="9">
        <f>IF($C508="","",IFERROR(VLOOKUP($C508,'Consumables'!$A:$K,11,FALSE),""))</f>
      </c>
      <c r="H508" s="18">
        <f>IF(OR($E508="",$G508=""),"",$E508*$G508)</f>
      </c>
    </row>
    <row r="509" spans="2:8" x14ac:dyDescent="0.25">
      <c r="F509" s="17">
        <f>IF($C509="","",IFERROR(VLOOKUP($C509,'Consumables'!$A:$D,4,FALSE),""))</f>
      </c>
      <c r="G509" s="9">
        <f>IF($C509="","",IFERROR(VLOOKUP($C509,'Consumables'!$A:$K,11,FALSE),""))</f>
      </c>
      <c r="H509" s="18">
        <f>IF(OR($E509="",$G509=""),"",$E509*$G509)</f>
      </c>
    </row>
    <row r="510" spans="2:8" x14ac:dyDescent="0.25">
      <c r="F510" s="17">
        <f>IF($C510="","",IFERROR(VLOOKUP($C510,'Consumables'!$A:$D,4,FALSE),""))</f>
      </c>
      <c r="G510" s="9">
        <f>IF($C510="","",IFERROR(VLOOKUP($C510,'Consumables'!$A:$K,11,FALSE),""))</f>
      </c>
      <c r="H510" s="18">
        <f>IF(OR($E510="",$G510=""),"",$E510*$G510)</f>
      </c>
    </row>
    <row r="511" spans="2:8" x14ac:dyDescent="0.25">
      <c r="F511" s="17">
        <f>IF($C511="","",IFERROR(VLOOKUP($C511,'Consumables'!$A:$D,4,FALSE),""))</f>
      </c>
      <c r="G511" s="9">
        <f>IF($C511="","",IFERROR(VLOOKUP($C511,'Consumables'!$A:$K,11,FALSE),""))</f>
      </c>
      <c r="H511" s="18">
        <f>IF(OR($E511="",$G511=""),"",$E511*$G511)</f>
      </c>
    </row>
    <row r="512" spans="2:8" x14ac:dyDescent="0.25">
      <c r="F512" s="17">
        <f>IF($C512="","",IFERROR(VLOOKUP($C512,'Consumables'!$A:$D,4,FALSE),""))</f>
      </c>
      <c r="G512" s="9">
        <f>IF($C512="","",IFERROR(VLOOKUP($C512,'Consumables'!$A:$K,11,FALSE),""))</f>
      </c>
      <c r="H512" s="18">
        <f>IF(OR($E512="",$G512=""),"",$E512*$G512)</f>
      </c>
    </row>
    <row r="513" spans="2:8" x14ac:dyDescent="0.25">
      <c r="F513" s="17">
        <f>IF($C513="","",IFERROR(VLOOKUP($C513,'Consumables'!$A:$D,4,FALSE),""))</f>
      </c>
      <c r="G513" s="9">
        <f>IF($C513="","",IFERROR(VLOOKUP($C513,'Consumables'!$A:$K,11,FALSE),""))</f>
      </c>
      <c r="H513" s="18">
        <f>IF(OR($E513="",$G513=""),"",$E513*$G513)</f>
      </c>
    </row>
    <row r="514" spans="2:8" x14ac:dyDescent="0.25">
      <c r="F514" s="17">
        <f>IF($C514="","",IFERROR(VLOOKUP($C514,'Consumables'!$A:$D,4,FALSE),""))</f>
      </c>
      <c r="G514" s="9">
        <f>IF($C514="","",IFERROR(VLOOKUP($C514,'Consumables'!$A:$K,11,FALSE),""))</f>
      </c>
      <c r="H514" s="18">
        <f>IF(OR($E514="",$G514=""),"",$E514*$G514)</f>
      </c>
    </row>
    <row r="515" spans="2:8" x14ac:dyDescent="0.25">
      <c r="F515" s="17">
        <f>IF($C515="","",IFERROR(VLOOKUP($C515,'Consumables'!$A:$D,4,FALSE),""))</f>
      </c>
      <c r="G515" s="9">
        <f>IF($C515="","",IFERROR(VLOOKUP($C515,'Consumables'!$A:$K,11,FALSE),""))</f>
      </c>
      <c r="H515" s="18">
        <f>IF(OR($E515="",$G515=""),"",$E515*$G515)</f>
      </c>
    </row>
    <row r="516" spans="2:8" x14ac:dyDescent="0.25">
      <c r="F516" s="17">
        <f>IF($C516="","",IFERROR(VLOOKUP($C516,'Consumables'!$A:$D,4,FALSE),""))</f>
      </c>
      <c r="G516" s="9">
        <f>IF($C516="","",IFERROR(VLOOKUP($C516,'Consumables'!$A:$K,11,FALSE),""))</f>
      </c>
      <c r="H516" s="18">
        <f>IF(OR($E516="",$G516=""),"",$E516*$G516)</f>
      </c>
    </row>
    <row r="517" spans="2:8" x14ac:dyDescent="0.25">
      <c r="F517" s="17">
        <f>IF($C517="","",IFERROR(VLOOKUP($C517,'Consumables'!$A:$D,4,FALSE),""))</f>
      </c>
      <c r="G517" s="9">
        <f>IF($C517="","",IFERROR(VLOOKUP($C517,'Consumables'!$A:$K,11,FALSE),""))</f>
      </c>
      <c r="H517" s="18">
        <f>IF(OR($E517="",$G517=""),"",$E517*$G517)</f>
      </c>
    </row>
    <row r="518" spans="2:8" x14ac:dyDescent="0.25">
      <c r="F518" s="17">
        <f>IF($C518="","",IFERROR(VLOOKUP($C518,'Consumables'!$A:$D,4,FALSE),""))</f>
      </c>
      <c r="G518" s="9">
        <f>IF($C518="","",IFERROR(VLOOKUP($C518,'Consumables'!$A:$K,11,FALSE),""))</f>
      </c>
      <c r="H518" s="18">
        <f>IF(OR($E518="",$G518=""),"",$E518*$G518)</f>
      </c>
    </row>
    <row r="519" spans="2:8" x14ac:dyDescent="0.25">
      <c r="F519" s="17">
        <f>IF($C519="","",IFERROR(VLOOKUP($C519,'Consumables'!$A:$D,4,FALSE),""))</f>
      </c>
      <c r="G519" s="9">
        <f>IF($C519="","",IFERROR(VLOOKUP($C519,'Consumables'!$A:$K,11,FALSE),""))</f>
      </c>
      <c r="H519" s="18">
        <f>IF(OR($E519="",$G519=""),"",$E519*$G519)</f>
      </c>
    </row>
    <row r="520" spans="2:8" x14ac:dyDescent="0.25">
      <c r="F520" s="17">
        <f>IF($C520="","",IFERROR(VLOOKUP($C520,'Consumables'!$A:$D,4,FALSE),""))</f>
      </c>
      <c r="G520" s="9">
        <f>IF($C520="","",IFERROR(VLOOKUP($C520,'Consumables'!$A:$K,11,FALSE),""))</f>
      </c>
      <c r="H520" s="18">
        <f>IF(OR($E520="",$G520=""),"",$E520*$G520)</f>
      </c>
    </row>
    <row r="521" spans="2:8" x14ac:dyDescent="0.25">
      <c r="F521" s="17">
        <f>IF($C521="","",IFERROR(VLOOKUP($C521,'Consumables'!$A:$D,4,FALSE),""))</f>
      </c>
      <c r="G521" s="9">
        <f>IF($C521="","",IFERROR(VLOOKUP($C521,'Consumables'!$A:$K,11,FALSE),""))</f>
      </c>
      <c r="H521" s="18">
        <f>IF(OR($E521="",$G521=""),"",$E521*$G521)</f>
      </c>
    </row>
    <row r="522" spans="2:8" x14ac:dyDescent="0.25">
      <c r="F522" s="17">
        <f>IF($C522="","",IFERROR(VLOOKUP($C522,'Consumables'!$A:$D,4,FALSE),""))</f>
      </c>
      <c r="G522" s="9">
        <f>IF($C522="","",IFERROR(VLOOKUP($C522,'Consumables'!$A:$K,11,FALSE),""))</f>
      </c>
      <c r="H522" s="18">
        <f>IF(OR($E522="",$G522=""),"",$E522*$G522)</f>
      </c>
    </row>
    <row r="523" spans="2:8" x14ac:dyDescent="0.25">
      <c r="F523" s="17">
        <f>IF($C523="","",IFERROR(VLOOKUP($C523,'Consumables'!$A:$D,4,FALSE),""))</f>
      </c>
      <c r="G523" s="9">
        <f>IF($C523="","",IFERROR(VLOOKUP($C523,'Consumables'!$A:$K,11,FALSE),""))</f>
      </c>
      <c r="H523" s="18">
        <f>IF(OR($E523="",$G523=""),"",$E523*$G523)</f>
      </c>
    </row>
    <row r="524" spans="2:8" x14ac:dyDescent="0.25">
      <c r="F524" s="17">
        <f>IF($C524="","",IFERROR(VLOOKUP($C524,'Consumables'!$A:$D,4,FALSE),""))</f>
      </c>
      <c r="G524" s="9">
        <f>IF($C524="","",IFERROR(VLOOKUP($C524,'Consumables'!$A:$K,11,FALSE),""))</f>
      </c>
      <c r="H524" s="18">
        <f>IF(OR($E524="",$G524=""),"",$E524*$G524)</f>
      </c>
    </row>
    <row r="525" spans="2:8" x14ac:dyDescent="0.25">
      <c r="F525" s="17">
        <f>IF($C525="","",IFERROR(VLOOKUP($C525,'Consumables'!$A:$D,4,FALSE),""))</f>
      </c>
      <c r="G525" s="9">
        <f>IF($C525="","",IFERROR(VLOOKUP($C525,'Consumables'!$A:$K,11,FALSE),""))</f>
      </c>
      <c r="H525" s="18">
        <f>IF(OR($E525="",$G525=""),"",$E525*$G525)</f>
      </c>
    </row>
    <row r="526" spans="2:8" x14ac:dyDescent="0.25">
      <c r="F526" s="17">
        <f>IF($C526="","",IFERROR(VLOOKUP($C526,'Consumables'!$A:$D,4,FALSE),""))</f>
      </c>
      <c r="G526" s="9">
        <f>IF($C526="","",IFERROR(VLOOKUP($C526,'Consumables'!$A:$K,11,FALSE),""))</f>
      </c>
      <c r="H526" s="18">
        <f>IF(OR($E526="",$G526=""),"",$E526*$G526)</f>
      </c>
    </row>
    <row r="527" spans="2:8" x14ac:dyDescent="0.25">
      <c r="F527" s="17">
        <f>IF($C527="","",IFERROR(VLOOKUP($C527,'Consumables'!$A:$D,4,FALSE),""))</f>
      </c>
      <c r="G527" s="9">
        <f>IF($C527="","",IFERROR(VLOOKUP($C527,'Consumables'!$A:$K,11,FALSE),""))</f>
      </c>
      <c r="H527" s="18">
        <f>IF(OR($E527="",$G527=""),"",$E527*$G527)</f>
      </c>
    </row>
    <row r="528" spans="2:8" x14ac:dyDescent="0.25">
      <c r="F528" s="17">
        <f>IF($C528="","",IFERROR(VLOOKUP($C528,'Consumables'!$A:$D,4,FALSE),""))</f>
      </c>
      <c r="G528" s="9">
        <f>IF($C528="","",IFERROR(VLOOKUP($C528,'Consumables'!$A:$K,11,FALSE),""))</f>
      </c>
      <c r="H528" s="18">
        <f>IF(OR($E528="",$G528=""),"",$E528*$G528)</f>
      </c>
    </row>
    <row r="529" spans="2:8" x14ac:dyDescent="0.25">
      <c r="F529" s="17">
        <f>IF($C529="","",IFERROR(VLOOKUP($C529,'Consumables'!$A:$D,4,FALSE),""))</f>
      </c>
      <c r="G529" s="9">
        <f>IF($C529="","",IFERROR(VLOOKUP($C529,'Consumables'!$A:$K,11,FALSE),""))</f>
      </c>
      <c r="H529" s="18">
        <f>IF(OR($E529="",$G529=""),"",$E529*$G529)</f>
      </c>
    </row>
    <row r="530" spans="2:8" x14ac:dyDescent="0.25">
      <c r="F530" s="17">
        <f>IF($C530="","",IFERROR(VLOOKUP($C530,'Consumables'!$A:$D,4,FALSE),""))</f>
      </c>
      <c r="G530" s="9">
        <f>IF($C530="","",IFERROR(VLOOKUP($C530,'Consumables'!$A:$K,11,FALSE),""))</f>
      </c>
      <c r="H530" s="18">
        <f>IF(OR($E530="",$G530=""),"",$E530*$G530)</f>
      </c>
    </row>
    <row r="531" spans="2:8" x14ac:dyDescent="0.25">
      <c r="F531" s="17">
        <f>IF($C531="","",IFERROR(VLOOKUP($C531,'Consumables'!$A:$D,4,FALSE),""))</f>
      </c>
      <c r="G531" s="9">
        <f>IF($C531="","",IFERROR(VLOOKUP($C531,'Consumables'!$A:$K,11,FALSE),""))</f>
      </c>
      <c r="H531" s="18">
        <f>IF(OR($E531="",$G531=""),"",$E531*$G531)</f>
      </c>
    </row>
    <row r="532" spans="2:8" x14ac:dyDescent="0.25">
      <c r="F532" s="17">
        <f>IF($C532="","",IFERROR(VLOOKUP($C532,'Consumables'!$A:$D,4,FALSE),""))</f>
      </c>
      <c r="G532" s="9">
        <f>IF($C532="","",IFERROR(VLOOKUP($C532,'Consumables'!$A:$K,11,FALSE),""))</f>
      </c>
      <c r="H532" s="18">
        <f>IF(OR($E532="",$G532=""),"",$E532*$G532)</f>
      </c>
    </row>
    <row r="533" spans="2:8" x14ac:dyDescent="0.25">
      <c r="F533" s="17">
        <f>IF($C533="","",IFERROR(VLOOKUP($C533,'Consumables'!$A:$D,4,FALSE),""))</f>
      </c>
      <c r="G533" s="9">
        <f>IF($C533="","",IFERROR(VLOOKUP($C533,'Consumables'!$A:$K,11,FALSE),""))</f>
      </c>
      <c r="H533" s="18">
        <f>IF(OR($E533="",$G533=""),"",$E533*$G533)</f>
      </c>
    </row>
    <row r="534" spans="2:8" x14ac:dyDescent="0.25">
      <c r="F534" s="17">
        <f>IF($C534="","",IFERROR(VLOOKUP($C534,'Consumables'!$A:$D,4,FALSE),""))</f>
      </c>
      <c r="G534" s="9">
        <f>IF($C534="","",IFERROR(VLOOKUP($C534,'Consumables'!$A:$K,11,FALSE),""))</f>
      </c>
      <c r="H534" s="18">
        <f>IF(OR($E534="",$G534=""),"",$E534*$G534)</f>
      </c>
    </row>
    <row r="535" spans="2:8" x14ac:dyDescent="0.25">
      <c r="F535" s="17">
        <f>IF($C535="","",IFERROR(VLOOKUP($C535,'Consumables'!$A:$D,4,FALSE),""))</f>
      </c>
      <c r="G535" s="9">
        <f>IF($C535="","",IFERROR(VLOOKUP($C535,'Consumables'!$A:$K,11,FALSE),""))</f>
      </c>
      <c r="H535" s="18">
        <f>IF(OR($E535="",$G535=""),"",$E535*$G535)</f>
      </c>
    </row>
    <row r="536" spans="2:8" x14ac:dyDescent="0.25">
      <c r="F536" s="17">
        <f>IF($C536="","",IFERROR(VLOOKUP($C536,'Consumables'!$A:$D,4,FALSE),""))</f>
      </c>
      <c r="G536" s="9">
        <f>IF($C536="","",IFERROR(VLOOKUP($C536,'Consumables'!$A:$K,11,FALSE),""))</f>
      </c>
      <c r="H536" s="18">
        <f>IF(OR($E536="",$G536=""),"",$E536*$G536)</f>
      </c>
    </row>
    <row r="537" spans="2:8" x14ac:dyDescent="0.25">
      <c r="F537" s="17">
        <f>IF($C537="","",IFERROR(VLOOKUP($C537,'Consumables'!$A:$D,4,FALSE),""))</f>
      </c>
      <c r="G537" s="9">
        <f>IF($C537="","",IFERROR(VLOOKUP($C537,'Consumables'!$A:$K,11,FALSE),""))</f>
      </c>
      <c r="H537" s="18">
        <f>IF(OR($E537="",$G537=""),"",$E537*$G537)</f>
      </c>
    </row>
    <row r="538" spans="2:8" x14ac:dyDescent="0.25">
      <c r="F538" s="17">
        <f>IF($C538="","",IFERROR(VLOOKUP($C538,'Consumables'!$A:$D,4,FALSE),""))</f>
      </c>
      <c r="G538" s="9">
        <f>IF($C538="","",IFERROR(VLOOKUP($C538,'Consumables'!$A:$K,11,FALSE),""))</f>
      </c>
      <c r="H538" s="18">
        <f>IF(OR($E538="",$G538=""),"",$E538*$G538)</f>
      </c>
    </row>
    <row r="539" spans="2:8" x14ac:dyDescent="0.25">
      <c r="F539" s="17">
        <f>IF($C539="","",IFERROR(VLOOKUP($C539,'Consumables'!$A:$D,4,FALSE),""))</f>
      </c>
      <c r="G539" s="9">
        <f>IF($C539="","",IFERROR(VLOOKUP($C539,'Consumables'!$A:$K,11,FALSE),""))</f>
      </c>
      <c r="H539" s="18">
        <f>IF(OR($E539="",$G539=""),"",$E539*$G539)</f>
      </c>
    </row>
    <row r="540" spans="2:8" x14ac:dyDescent="0.25">
      <c r="F540" s="17">
        <f>IF($C540="","",IFERROR(VLOOKUP($C540,'Consumables'!$A:$D,4,FALSE),""))</f>
      </c>
      <c r="G540" s="9">
        <f>IF($C540="","",IFERROR(VLOOKUP($C540,'Consumables'!$A:$K,11,FALSE),""))</f>
      </c>
      <c r="H540" s="18">
        <f>IF(OR($E540="",$G540=""),"",$E540*$G540)</f>
      </c>
    </row>
    <row r="541" spans="2:8" x14ac:dyDescent="0.25">
      <c r="F541" s="17">
        <f>IF($C541="","",IFERROR(VLOOKUP($C541,'Consumables'!$A:$D,4,FALSE),""))</f>
      </c>
      <c r="G541" s="9">
        <f>IF($C541="","",IFERROR(VLOOKUP($C541,'Consumables'!$A:$K,11,FALSE),""))</f>
      </c>
      <c r="H541" s="18">
        <f>IF(OR($E541="",$G541=""),"",$E541*$G541)</f>
      </c>
    </row>
    <row r="542" spans="2:8" x14ac:dyDescent="0.25">
      <c r="F542" s="17">
        <f>IF($C542="","",IFERROR(VLOOKUP($C542,'Consumables'!$A:$D,4,FALSE),""))</f>
      </c>
      <c r="G542" s="9">
        <f>IF($C542="","",IFERROR(VLOOKUP($C542,'Consumables'!$A:$K,11,FALSE),""))</f>
      </c>
      <c r="H542" s="18">
        <f>IF(OR($E542="",$G542=""),"",$E542*$G542)</f>
      </c>
    </row>
    <row r="543" spans="2:8" x14ac:dyDescent="0.25">
      <c r="F543" s="17">
        <f>IF($C543="","",IFERROR(VLOOKUP($C543,'Consumables'!$A:$D,4,FALSE),""))</f>
      </c>
      <c r="G543" s="9">
        <f>IF($C543="","",IFERROR(VLOOKUP($C543,'Consumables'!$A:$K,11,FALSE),""))</f>
      </c>
      <c r="H543" s="18">
        <f>IF(OR($E543="",$G543=""),"",$E543*$G543)</f>
      </c>
    </row>
    <row r="544" spans="2:8" x14ac:dyDescent="0.25">
      <c r="F544" s="17">
        <f>IF($C544="","",IFERROR(VLOOKUP($C544,'Consumables'!$A:$D,4,FALSE),""))</f>
      </c>
      <c r="G544" s="9">
        <f>IF($C544="","",IFERROR(VLOOKUP($C544,'Consumables'!$A:$K,11,FALSE),""))</f>
      </c>
      <c r="H544" s="18">
        <f>IF(OR($E544="",$G544=""),"",$E544*$G544)</f>
      </c>
    </row>
    <row r="545" spans="2:8" x14ac:dyDescent="0.25">
      <c r="F545" s="17">
        <f>IF($C545="","",IFERROR(VLOOKUP($C545,'Consumables'!$A:$D,4,FALSE),""))</f>
      </c>
      <c r="G545" s="9">
        <f>IF($C545="","",IFERROR(VLOOKUP($C545,'Consumables'!$A:$K,11,FALSE),""))</f>
      </c>
      <c r="H545" s="18">
        <f>IF(OR($E545="",$G545=""),"",$E545*$G545)</f>
      </c>
    </row>
    <row r="546" spans="2:8" x14ac:dyDescent="0.25">
      <c r="F546" s="17">
        <f>IF($C546="","",IFERROR(VLOOKUP($C546,'Consumables'!$A:$D,4,FALSE),""))</f>
      </c>
      <c r="G546" s="9">
        <f>IF($C546="","",IFERROR(VLOOKUP($C546,'Consumables'!$A:$K,11,FALSE),""))</f>
      </c>
      <c r="H546" s="18">
        <f>IF(OR($E546="",$G546=""),"",$E546*$G546)</f>
      </c>
    </row>
    <row r="547" spans="2:8" x14ac:dyDescent="0.25">
      <c r="F547" s="17">
        <f>IF($C547="","",IFERROR(VLOOKUP($C547,'Consumables'!$A:$D,4,FALSE),""))</f>
      </c>
      <c r="G547" s="9">
        <f>IF($C547="","",IFERROR(VLOOKUP($C547,'Consumables'!$A:$K,11,FALSE),""))</f>
      </c>
      <c r="H547" s="18">
        <f>IF(OR($E547="",$G547=""),"",$E547*$G547)</f>
      </c>
    </row>
    <row r="548" spans="2:8" x14ac:dyDescent="0.25">
      <c r="F548" s="17">
        <f>IF($C548="","",IFERROR(VLOOKUP($C548,'Consumables'!$A:$D,4,FALSE),""))</f>
      </c>
      <c r="G548" s="9">
        <f>IF($C548="","",IFERROR(VLOOKUP($C548,'Consumables'!$A:$K,11,FALSE),""))</f>
      </c>
      <c r="H548" s="18">
        <f>IF(OR($E548="",$G548=""),"",$E548*$G548)</f>
      </c>
    </row>
    <row r="549" spans="2:8" x14ac:dyDescent="0.25">
      <c r="F549" s="17">
        <f>IF($C549="","",IFERROR(VLOOKUP($C549,'Consumables'!$A:$D,4,FALSE),""))</f>
      </c>
      <c r="G549" s="9">
        <f>IF($C549="","",IFERROR(VLOOKUP($C549,'Consumables'!$A:$K,11,FALSE),""))</f>
      </c>
      <c r="H549" s="18">
        <f>IF(OR($E549="",$G549=""),"",$E549*$G549)</f>
      </c>
    </row>
    <row r="550" spans="2:8" x14ac:dyDescent="0.25">
      <c r="F550" s="17">
        <f>IF($C550="","",IFERROR(VLOOKUP($C550,'Consumables'!$A:$D,4,FALSE),""))</f>
      </c>
      <c r="G550" s="9">
        <f>IF($C550="","",IFERROR(VLOOKUP($C550,'Consumables'!$A:$K,11,FALSE),""))</f>
      </c>
      <c r="H550" s="18">
        <f>IF(OR($E550="",$G550=""),"",$E550*$G550)</f>
      </c>
    </row>
    <row r="551" spans="2:8" x14ac:dyDescent="0.25">
      <c r="F551" s="17">
        <f>IF($C551="","",IFERROR(VLOOKUP($C551,'Consumables'!$A:$D,4,FALSE),""))</f>
      </c>
      <c r="G551" s="9">
        <f>IF($C551="","",IFERROR(VLOOKUP($C551,'Consumables'!$A:$K,11,FALSE),""))</f>
      </c>
      <c r="H551" s="18">
        <f>IF(OR($E551="",$G551=""),"",$E551*$G551)</f>
      </c>
    </row>
    <row r="552" spans="2:8" x14ac:dyDescent="0.25">
      <c r="F552" s="17">
        <f>IF($C552="","",IFERROR(VLOOKUP($C552,'Consumables'!$A:$D,4,FALSE),""))</f>
      </c>
      <c r="G552" s="9">
        <f>IF($C552="","",IFERROR(VLOOKUP($C552,'Consumables'!$A:$K,11,FALSE),""))</f>
      </c>
      <c r="H552" s="18">
        <f>IF(OR($E552="",$G552=""),"",$E552*$G552)</f>
      </c>
    </row>
    <row r="553" spans="2:8" x14ac:dyDescent="0.25">
      <c r="F553" s="17">
        <f>IF($C553="","",IFERROR(VLOOKUP($C553,'Consumables'!$A:$D,4,FALSE),""))</f>
      </c>
      <c r="G553" s="9">
        <f>IF($C553="","",IFERROR(VLOOKUP($C553,'Consumables'!$A:$K,11,FALSE),""))</f>
      </c>
      <c r="H553" s="18">
        <f>IF(OR($E553="",$G553=""),"",$E553*$G553)</f>
      </c>
    </row>
    <row r="554" spans="2:8" x14ac:dyDescent="0.25">
      <c r="F554" s="17">
        <f>IF($C554="","",IFERROR(VLOOKUP($C554,'Consumables'!$A:$D,4,FALSE),""))</f>
      </c>
      <c r="G554" s="9">
        <f>IF($C554="","",IFERROR(VLOOKUP($C554,'Consumables'!$A:$K,11,FALSE),""))</f>
      </c>
      <c r="H554" s="18">
        <f>IF(OR($E554="",$G554=""),"",$E554*$G554)</f>
      </c>
    </row>
    <row r="555" spans="2:8" x14ac:dyDescent="0.25">
      <c r="F555" s="17">
        <f>IF($C555="","",IFERROR(VLOOKUP($C555,'Consumables'!$A:$D,4,FALSE),""))</f>
      </c>
      <c r="G555" s="9">
        <f>IF($C555="","",IFERROR(VLOOKUP($C555,'Consumables'!$A:$K,11,FALSE),""))</f>
      </c>
      <c r="H555" s="18">
        <f>IF(OR($E555="",$G555=""),"",$E555*$G555)</f>
      </c>
    </row>
    <row r="556" spans="2:8" x14ac:dyDescent="0.25">
      <c r="F556" s="17">
        <f>IF($C556="","",IFERROR(VLOOKUP($C556,'Consumables'!$A:$D,4,FALSE),""))</f>
      </c>
      <c r="G556" s="9">
        <f>IF($C556="","",IFERROR(VLOOKUP($C556,'Consumables'!$A:$K,11,FALSE),""))</f>
      </c>
      <c r="H556" s="18">
        <f>IF(OR($E556="",$G556=""),"",$E556*$G556)</f>
      </c>
    </row>
    <row r="557" spans="2:8" x14ac:dyDescent="0.25">
      <c r="F557" s="17">
        <f>IF($C557="","",IFERROR(VLOOKUP($C557,'Consumables'!$A:$D,4,FALSE),""))</f>
      </c>
      <c r="G557" s="9">
        <f>IF($C557="","",IFERROR(VLOOKUP($C557,'Consumables'!$A:$K,11,FALSE),""))</f>
      </c>
      <c r="H557" s="18">
        <f>IF(OR($E557="",$G557=""),"",$E557*$G557)</f>
      </c>
    </row>
    <row r="558" spans="2:8" x14ac:dyDescent="0.25">
      <c r="F558" s="17">
        <f>IF($C558="","",IFERROR(VLOOKUP($C558,'Consumables'!$A:$D,4,FALSE),""))</f>
      </c>
      <c r="G558" s="9">
        <f>IF($C558="","",IFERROR(VLOOKUP($C558,'Consumables'!$A:$K,11,FALSE),""))</f>
      </c>
      <c r="H558" s="18">
        <f>IF(OR($E558="",$G558=""),"",$E558*$G558)</f>
      </c>
    </row>
    <row r="559" spans="2:8" x14ac:dyDescent="0.25">
      <c r="F559" s="17">
        <f>IF($C559="","",IFERROR(VLOOKUP($C559,'Consumables'!$A:$D,4,FALSE),""))</f>
      </c>
      <c r="G559" s="9">
        <f>IF($C559="","",IFERROR(VLOOKUP($C559,'Consumables'!$A:$K,11,FALSE),""))</f>
      </c>
      <c r="H559" s="18">
        <f>IF(OR($E559="",$G559=""),"",$E559*$G559)</f>
      </c>
    </row>
    <row r="560" spans="2:8" x14ac:dyDescent="0.25">
      <c r="F560" s="17">
        <f>IF($C560="","",IFERROR(VLOOKUP($C560,'Consumables'!$A:$D,4,FALSE),""))</f>
      </c>
      <c r="G560" s="9">
        <f>IF($C560="","",IFERROR(VLOOKUP($C560,'Consumables'!$A:$K,11,FALSE),""))</f>
      </c>
      <c r="H560" s="18">
        <f>IF(OR($E560="",$G560=""),"",$E560*$G560)</f>
      </c>
    </row>
    <row r="561" spans="2:8" x14ac:dyDescent="0.25">
      <c r="F561" s="17">
        <f>IF($C561="","",IFERROR(VLOOKUP($C561,'Consumables'!$A:$D,4,FALSE),""))</f>
      </c>
      <c r="G561" s="9">
        <f>IF($C561="","",IFERROR(VLOOKUP($C561,'Consumables'!$A:$K,11,FALSE),""))</f>
      </c>
      <c r="H561" s="18">
        <f>IF(OR($E561="",$G561=""),"",$E561*$G561)</f>
      </c>
    </row>
    <row r="562" spans="2:8" x14ac:dyDescent="0.25">
      <c r="F562" s="17">
        <f>IF($C562="","",IFERROR(VLOOKUP($C562,'Consumables'!$A:$D,4,FALSE),""))</f>
      </c>
      <c r="G562" s="9">
        <f>IF($C562="","",IFERROR(VLOOKUP($C562,'Consumables'!$A:$K,11,FALSE),""))</f>
      </c>
      <c r="H562" s="18">
        <f>IF(OR($E562="",$G562=""),"",$E562*$G562)</f>
      </c>
    </row>
    <row r="563" spans="2:8" x14ac:dyDescent="0.25">
      <c r="F563" s="17">
        <f>IF($C563="","",IFERROR(VLOOKUP($C563,'Consumables'!$A:$D,4,FALSE),""))</f>
      </c>
      <c r="G563" s="9">
        <f>IF($C563="","",IFERROR(VLOOKUP($C563,'Consumables'!$A:$K,11,FALSE),""))</f>
      </c>
      <c r="H563" s="18">
        <f>IF(OR($E563="",$G563=""),"",$E563*$G563)</f>
      </c>
    </row>
    <row r="564" spans="2:8" x14ac:dyDescent="0.25">
      <c r="F564" s="17">
        <f>IF($C564="","",IFERROR(VLOOKUP($C564,'Consumables'!$A:$D,4,FALSE),""))</f>
      </c>
      <c r="G564" s="9">
        <f>IF($C564="","",IFERROR(VLOOKUP($C564,'Consumables'!$A:$K,11,FALSE),""))</f>
      </c>
      <c r="H564" s="18">
        <f>IF(OR($E564="",$G564=""),"",$E564*$G564)</f>
      </c>
    </row>
    <row r="565" spans="2:8" x14ac:dyDescent="0.25">
      <c r="F565" s="17">
        <f>IF($C565="","",IFERROR(VLOOKUP($C565,'Consumables'!$A:$D,4,FALSE),""))</f>
      </c>
      <c r="G565" s="9">
        <f>IF($C565="","",IFERROR(VLOOKUP($C565,'Consumables'!$A:$K,11,FALSE),""))</f>
      </c>
      <c r="H565" s="18">
        <f>IF(OR($E565="",$G565=""),"",$E565*$G565)</f>
      </c>
    </row>
    <row r="566" spans="2:8" x14ac:dyDescent="0.25">
      <c r="F566" s="17">
        <f>IF($C566="","",IFERROR(VLOOKUP($C566,'Consumables'!$A:$D,4,FALSE),""))</f>
      </c>
      <c r="G566" s="9">
        <f>IF($C566="","",IFERROR(VLOOKUP($C566,'Consumables'!$A:$K,11,FALSE),""))</f>
      </c>
      <c r="H566" s="18">
        <f>IF(OR($E566="",$G566=""),"",$E566*$G566)</f>
      </c>
    </row>
    <row r="567" spans="2:8" x14ac:dyDescent="0.25">
      <c r="F567" s="17">
        <f>IF($C567="","",IFERROR(VLOOKUP($C567,'Consumables'!$A:$D,4,FALSE),""))</f>
      </c>
      <c r="G567" s="9">
        <f>IF($C567="","",IFERROR(VLOOKUP($C567,'Consumables'!$A:$K,11,FALSE),""))</f>
      </c>
      <c r="H567" s="18">
        <f>IF(OR($E567="",$G567=""),"",$E567*$G567)</f>
      </c>
    </row>
    <row r="568" spans="2:8" x14ac:dyDescent="0.25">
      <c r="F568" s="17">
        <f>IF($C568="","",IFERROR(VLOOKUP($C568,'Consumables'!$A:$D,4,FALSE),""))</f>
      </c>
      <c r="G568" s="9">
        <f>IF($C568="","",IFERROR(VLOOKUP($C568,'Consumables'!$A:$K,11,FALSE),""))</f>
      </c>
      <c r="H568" s="18">
        <f>IF(OR($E568="",$G568=""),"",$E568*$G568)</f>
      </c>
    </row>
    <row r="569" spans="2:8" x14ac:dyDescent="0.25">
      <c r="F569" s="17">
        <f>IF($C569="","",IFERROR(VLOOKUP($C569,'Consumables'!$A:$D,4,FALSE),""))</f>
      </c>
      <c r="G569" s="9">
        <f>IF($C569="","",IFERROR(VLOOKUP($C569,'Consumables'!$A:$K,11,FALSE),""))</f>
      </c>
      <c r="H569" s="18">
        <f>IF(OR($E569="",$G569=""),"",$E569*$G569)</f>
      </c>
    </row>
    <row r="570" spans="2:8" x14ac:dyDescent="0.25">
      <c r="F570" s="17">
        <f>IF($C570="","",IFERROR(VLOOKUP($C570,'Consumables'!$A:$D,4,FALSE),""))</f>
      </c>
      <c r="G570" s="9">
        <f>IF($C570="","",IFERROR(VLOOKUP($C570,'Consumables'!$A:$K,11,FALSE),""))</f>
      </c>
      <c r="H570" s="18">
        <f>IF(OR($E570="",$G570=""),"",$E570*$G570)</f>
      </c>
    </row>
    <row r="571" spans="2:8" x14ac:dyDescent="0.25">
      <c r="F571" s="17">
        <f>IF($C571="","",IFERROR(VLOOKUP($C571,'Consumables'!$A:$D,4,FALSE),""))</f>
      </c>
      <c r="G571" s="9">
        <f>IF($C571="","",IFERROR(VLOOKUP($C571,'Consumables'!$A:$K,11,FALSE),""))</f>
      </c>
      <c r="H571" s="18">
        <f>IF(OR($E571="",$G571=""),"",$E571*$G571)</f>
      </c>
    </row>
    <row r="572" spans="2:8" x14ac:dyDescent="0.25">
      <c r="F572" s="17">
        <f>IF($C572="","",IFERROR(VLOOKUP($C572,'Consumables'!$A:$D,4,FALSE),""))</f>
      </c>
      <c r="G572" s="9">
        <f>IF($C572="","",IFERROR(VLOOKUP($C572,'Consumables'!$A:$K,11,FALSE),""))</f>
      </c>
      <c r="H572" s="18">
        <f>IF(OR($E572="",$G572=""),"",$E572*$G572)</f>
      </c>
    </row>
    <row r="573" spans="2:8" x14ac:dyDescent="0.25">
      <c r="F573" s="17">
        <f>IF($C573="","",IFERROR(VLOOKUP($C573,'Consumables'!$A:$D,4,FALSE),""))</f>
      </c>
      <c r="G573" s="9">
        <f>IF($C573="","",IFERROR(VLOOKUP($C573,'Consumables'!$A:$K,11,FALSE),""))</f>
      </c>
      <c r="H573" s="18">
        <f>IF(OR($E573="",$G573=""),"",$E573*$G573)</f>
      </c>
    </row>
    <row r="574" spans="2:8" x14ac:dyDescent="0.25">
      <c r="F574" s="17">
        <f>IF($C574="","",IFERROR(VLOOKUP($C574,'Consumables'!$A:$D,4,FALSE),""))</f>
      </c>
      <c r="G574" s="9">
        <f>IF($C574="","",IFERROR(VLOOKUP($C574,'Consumables'!$A:$K,11,FALSE),""))</f>
      </c>
      <c r="H574" s="18">
        <f>IF(OR($E574="",$G574=""),"",$E574*$G574)</f>
      </c>
    </row>
    <row r="575" spans="2:8" x14ac:dyDescent="0.25">
      <c r="F575" s="17">
        <f>IF($C575="","",IFERROR(VLOOKUP($C575,'Consumables'!$A:$D,4,FALSE),""))</f>
      </c>
      <c r="G575" s="9">
        <f>IF($C575="","",IFERROR(VLOOKUP($C575,'Consumables'!$A:$K,11,FALSE),""))</f>
      </c>
      <c r="H575" s="18">
        <f>IF(OR($E575="",$G575=""),"",$E575*$G575)</f>
      </c>
    </row>
    <row r="576" spans="2:8" x14ac:dyDescent="0.25">
      <c r="F576" s="17">
        <f>IF($C576="","",IFERROR(VLOOKUP($C576,'Consumables'!$A:$D,4,FALSE),""))</f>
      </c>
      <c r="G576" s="9">
        <f>IF($C576="","",IFERROR(VLOOKUP($C576,'Consumables'!$A:$K,11,FALSE),""))</f>
      </c>
      <c r="H576" s="18">
        <f>IF(OR($E576="",$G576=""),"",$E576*$G576)</f>
      </c>
    </row>
    <row r="577" spans="2:8" x14ac:dyDescent="0.25">
      <c r="F577" s="17">
        <f>IF($C577="","",IFERROR(VLOOKUP($C577,'Consumables'!$A:$D,4,FALSE),""))</f>
      </c>
      <c r="G577" s="9">
        <f>IF($C577="","",IFERROR(VLOOKUP($C577,'Consumables'!$A:$K,11,FALSE),""))</f>
      </c>
      <c r="H577" s="18">
        <f>IF(OR($E577="",$G577=""),"",$E577*$G577)</f>
      </c>
    </row>
    <row r="578" spans="2:8" x14ac:dyDescent="0.25">
      <c r="F578" s="17">
        <f>IF($C578="","",IFERROR(VLOOKUP($C578,'Consumables'!$A:$D,4,FALSE),""))</f>
      </c>
      <c r="G578" s="9">
        <f>IF($C578="","",IFERROR(VLOOKUP($C578,'Consumables'!$A:$K,11,FALSE),""))</f>
      </c>
      <c r="H578" s="18">
        <f>IF(OR($E578="",$G578=""),"",$E578*$G578)</f>
      </c>
    </row>
    <row r="579" spans="2:8" x14ac:dyDescent="0.25">
      <c r="F579" s="17">
        <f>IF($C579="","",IFERROR(VLOOKUP($C579,'Consumables'!$A:$D,4,FALSE),""))</f>
      </c>
      <c r="G579" s="9">
        <f>IF($C579="","",IFERROR(VLOOKUP($C579,'Consumables'!$A:$K,11,FALSE),""))</f>
      </c>
      <c r="H579" s="18">
        <f>IF(OR($E579="",$G579=""),"",$E579*$G579)</f>
      </c>
    </row>
    <row r="580" spans="2:8" x14ac:dyDescent="0.25">
      <c r="F580" s="17">
        <f>IF($C580="","",IFERROR(VLOOKUP($C580,'Consumables'!$A:$D,4,FALSE),""))</f>
      </c>
      <c r="G580" s="9">
        <f>IF($C580="","",IFERROR(VLOOKUP($C580,'Consumables'!$A:$K,11,FALSE),""))</f>
      </c>
      <c r="H580" s="18">
        <f>IF(OR($E580="",$G580=""),"",$E580*$G580)</f>
      </c>
    </row>
    <row r="581" spans="2:8" x14ac:dyDescent="0.25">
      <c r="F581" s="17">
        <f>IF($C581="","",IFERROR(VLOOKUP($C581,'Consumables'!$A:$D,4,FALSE),""))</f>
      </c>
      <c r="G581" s="9">
        <f>IF($C581="","",IFERROR(VLOOKUP($C581,'Consumables'!$A:$K,11,FALSE),""))</f>
      </c>
      <c r="H581" s="18">
        <f>IF(OR($E581="",$G581=""),"",$E581*$G581)</f>
      </c>
    </row>
    <row r="582" spans="2:8" x14ac:dyDescent="0.25">
      <c r="F582" s="17">
        <f>IF($C582="","",IFERROR(VLOOKUP($C582,'Consumables'!$A:$D,4,FALSE),""))</f>
      </c>
      <c r="G582" s="9">
        <f>IF($C582="","",IFERROR(VLOOKUP($C582,'Consumables'!$A:$K,11,FALSE),""))</f>
      </c>
      <c r="H582" s="18">
        <f>IF(OR($E582="",$G582=""),"",$E582*$G582)</f>
      </c>
    </row>
    <row r="583" spans="2:8" x14ac:dyDescent="0.25">
      <c r="F583" s="17">
        <f>IF($C583="","",IFERROR(VLOOKUP($C583,'Consumables'!$A:$D,4,FALSE),""))</f>
      </c>
      <c r="G583" s="9">
        <f>IF($C583="","",IFERROR(VLOOKUP($C583,'Consumables'!$A:$K,11,FALSE),""))</f>
      </c>
      <c r="H583" s="18">
        <f>IF(OR($E583="",$G583=""),"",$E583*$G583)</f>
      </c>
    </row>
    <row r="584" spans="2:8" x14ac:dyDescent="0.25">
      <c r="F584" s="17">
        <f>IF($C584="","",IFERROR(VLOOKUP($C584,'Consumables'!$A:$D,4,FALSE),""))</f>
      </c>
      <c r="G584" s="9">
        <f>IF($C584="","",IFERROR(VLOOKUP($C584,'Consumables'!$A:$K,11,FALSE),""))</f>
      </c>
      <c r="H584" s="18">
        <f>IF(OR($E584="",$G584=""),"",$E584*$G584)</f>
      </c>
    </row>
    <row r="585" spans="2:8" x14ac:dyDescent="0.25">
      <c r="F585" s="17">
        <f>IF($C585="","",IFERROR(VLOOKUP($C585,'Consumables'!$A:$D,4,FALSE),""))</f>
      </c>
      <c r="G585" s="9">
        <f>IF($C585="","",IFERROR(VLOOKUP($C585,'Consumables'!$A:$K,11,FALSE),""))</f>
      </c>
      <c r="H585" s="18">
        <f>IF(OR($E585="",$G585=""),"",$E585*$G585)</f>
      </c>
    </row>
    <row r="586" spans="2:8" x14ac:dyDescent="0.25">
      <c r="F586" s="17">
        <f>IF($C586="","",IFERROR(VLOOKUP($C586,'Consumables'!$A:$D,4,FALSE),""))</f>
      </c>
      <c r="G586" s="9">
        <f>IF($C586="","",IFERROR(VLOOKUP($C586,'Consumables'!$A:$K,11,FALSE),""))</f>
      </c>
      <c r="H586" s="18">
        <f>IF(OR($E586="",$G586=""),"",$E586*$G586)</f>
      </c>
    </row>
    <row r="587" spans="2:8" x14ac:dyDescent="0.25">
      <c r="F587" s="17">
        <f>IF($C587="","",IFERROR(VLOOKUP($C587,'Consumables'!$A:$D,4,FALSE),""))</f>
      </c>
      <c r="G587" s="9">
        <f>IF($C587="","",IFERROR(VLOOKUP($C587,'Consumables'!$A:$K,11,FALSE),""))</f>
      </c>
      <c r="H587" s="18">
        <f>IF(OR($E587="",$G587=""),"",$E587*$G587)</f>
      </c>
    </row>
    <row r="588" spans="2:8" x14ac:dyDescent="0.25">
      <c r="F588" s="17">
        <f>IF($C588="","",IFERROR(VLOOKUP($C588,'Consumables'!$A:$D,4,FALSE),""))</f>
      </c>
      <c r="G588" s="9">
        <f>IF($C588="","",IFERROR(VLOOKUP($C588,'Consumables'!$A:$K,11,FALSE),""))</f>
      </c>
      <c r="H588" s="18">
        <f>IF(OR($E588="",$G588=""),"",$E588*$G588)</f>
      </c>
    </row>
    <row r="589" spans="2:8" x14ac:dyDescent="0.25">
      <c r="F589" s="17">
        <f>IF($C589="","",IFERROR(VLOOKUP($C589,'Consumables'!$A:$D,4,FALSE),""))</f>
      </c>
      <c r="G589" s="9">
        <f>IF($C589="","",IFERROR(VLOOKUP($C589,'Consumables'!$A:$K,11,FALSE),""))</f>
      </c>
      <c r="H589" s="18">
        <f>IF(OR($E589="",$G589=""),"",$E589*$G589)</f>
      </c>
    </row>
    <row r="590" spans="2:8" x14ac:dyDescent="0.25">
      <c r="F590" s="17">
        <f>IF($C590="","",IFERROR(VLOOKUP($C590,'Consumables'!$A:$D,4,FALSE),""))</f>
      </c>
      <c r="G590" s="9">
        <f>IF($C590="","",IFERROR(VLOOKUP($C590,'Consumables'!$A:$K,11,FALSE),""))</f>
      </c>
      <c r="H590" s="18">
        <f>IF(OR($E590="",$G590=""),"",$E590*$G590)</f>
      </c>
    </row>
    <row r="591" spans="2:8" x14ac:dyDescent="0.25">
      <c r="F591" s="17">
        <f>IF($C591="","",IFERROR(VLOOKUP($C591,'Consumables'!$A:$D,4,FALSE),""))</f>
      </c>
      <c r="G591" s="9">
        <f>IF($C591="","",IFERROR(VLOOKUP($C591,'Consumables'!$A:$K,11,FALSE),""))</f>
      </c>
      <c r="H591" s="18">
        <f>IF(OR($E591="",$G591=""),"",$E591*$G591)</f>
      </c>
    </row>
    <row r="592" spans="2:8" x14ac:dyDescent="0.25">
      <c r="F592" s="17">
        <f>IF($C592="","",IFERROR(VLOOKUP($C592,'Consumables'!$A:$D,4,FALSE),""))</f>
      </c>
      <c r="G592" s="9">
        <f>IF($C592="","",IFERROR(VLOOKUP($C592,'Consumables'!$A:$K,11,FALSE),""))</f>
      </c>
      <c r="H592" s="18">
        <f>IF(OR($E592="",$G592=""),"",$E592*$G592)</f>
      </c>
    </row>
    <row r="593" spans="2:8" x14ac:dyDescent="0.25">
      <c r="F593" s="17">
        <f>IF($C593="","",IFERROR(VLOOKUP($C593,'Consumables'!$A:$D,4,FALSE),""))</f>
      </c>
      <c r="G593" s="9">
        <f>IF($C593="","",IFERROR(VLOOKUP($C593,'Consumables'!$A:$K,11,FALSE),""))</f>
      </c>
      <c r="H593" s="18">
        <f>IF(OR($E593="",$G593=""),"",$E593*$G593)</f>
      </c>
    </row>
    <row r="594" spans="2:8" x14ac:dyDescent="0.25">
      <c r="F594" s="17">
        <f>IF($C594="","",IFERROR(VLOOKUP($C594,'Consumables'!$A:$D,4,FALSE),""))</f>
      </c>
      <c r="G594" s="9">
        <f>IF($C594="","",IFERROR(VLOOKUP($C594,'Consumables'!$A:$K,11,FALSE),""))</f>
      </c>
      <c r="H594" s="18">
        <f>IF(OR($E594="",$G594=""),"",$E594*$G594)</f>
      </c>
    </row>
    <row r="595" spans="2:8" x14ac:dyDescent="0.25">
      <c r="F595" s="17">
        <f>IF($C595="","",IFERROR(VLOOKUP($C595,'Consumables'!$A:$D,4,FALSE),""))</f>
      </c>
      <c r="G595" s="9">
        <f>IF($C595="","",IFERROR(VLOOKUP($C595,'Consumables'!$A:$K,11,FALSE),""))</f>
      </c>
      <c r="H595" s="18">
        <f>IF(OR($E595="",$G595=""),"",$E595*$G595)</f>
      </c>
    </row>
    <row r="596" spans="2:8" x14ac:dyDescent="0.25">
      <c r="F596" s="17">
        <f>IF($C596="","",IFERROR(VLOOKUP($C596,'Consumables'!$A:$D,4,FALSE),""))</f>
      </c>
      <c r="G596" s="9">
        <f>IF($C596="","",IFERROR(VLOOKUP($C596,'Consumables'!$A:$K,11,FALSE),""))</f>
      </c>
      <c r="H596" s="18">
        <f>IF(OR($E596="",$G596=""),"",$E596*$G596)</f>
      </c>
    </row>
    <row r="597" spans="2:8" x14ac:dyDescent="0.25">
      <c r="F597" s="17">
        <f>IF($C597="","",IFERROR(VLOOKUP($C597,'Consumables'!$A:$D,4,FALSE),""))</f>
      </c>
      <c r="G597" s="9">
        <f>IF($C597="","",IFERROR(VLOOKUP($C597,'Consumables'!$A:$K,11,FALSE),""))</f>
      </c>
      <c r="H597" s="18">
        <f>IF(OR($E597="",$G597=""),"",$E597*$G597)</f>
      </c>
    </row>
    <row r="598" spans="2:8" x14ac:dyDescent="0.25">
      <c r="F598" s="17">
        <f>IF($C598="","",IFERROR(VLOOKUP($C598,'Consumables'!$A:$D,4,FALSE),""))</f>
      </c>
      <c r="G598" s="9">
        <f>IF($C598="","",IFERROR(VLOOKUP($C598,'Consumables'!$A:$K,11,FALSE),""))</f>
      </c>
      <c r="H598" s="18">
        <f>IF(OR($E598="",$G598=""),"",$E598*$G598)</f>
      </c>
    </row>
    <row r="599" spans="2:8" x14ac:dyDescent="0.25">
      <c r="F599" s="17">
        <f>IF($C599="","",IFERROR(VLOOKUP($C599,'Consumables'!$A:$D,4,FALSE),""))</f>
      </c>
      <c r="G599" s="9">
        <f>IF($C599="","",IFERROR(VLOOKUP($C599,'Consumables'!$A:$K,11,FALSE),""))</f>
      </c>
      <c r="H599" s="18">
        <f>IF(OR($E599="",$G599=""),"",$E599*$G599)</f>
      </c>
    </row>
    <row r="600" spans="2:8" x14ac:dyDescent="0.25">
      <c r="F600" s="17">
        <f>IF($C600="","",IFERROR(VLOOKUP($C600,'Consumables'!$A:$D,4,FALSE),""))</f>
      </c>
      <c r="G600" s="9">
        <f>IF($C600="","",IFERROR(VLOOKUP($C600,'Consumables'!$A:$K,11,FALSE),""))</f>
      </c>
      <c r="H600" s="18">
        <f>IF(OR($E600="",$G600=""),"",$E600*$G600)</f>
      </c>
    </row>
  </sheetData>
  <autoFilter ref="A1:J1"/>
  <dataValidations count="6">
    <dataValidation type="list" allowBlank="1" sqref="B10:B600">
      <formula1>='Reference'!$E$2:$E$50</formula1>
    </dataValidation>
    <dataValidation type="list" allowBlank="1" sqref="B2:B600">
      <formula1>='Reference'!$E$2:$E$50</formula1>
    </dataValidation>
    <dataValidation type="list" allowBlank="1" sqref="C10:C600">
      <formula1>='Consumables'!$A$2:$A$150</formula1>
    </dataValidation>
    <dataValidation type="list" allowBlank="1" sqref="C2:C600">
      <formula1>='Consumables'!$A$2:$A$150</formula1>
    </dataValidation>
    <dataValidation type="list" allowBlank="1" sqref="D10:D600">
      <formula1>='Reference'!$A$2:$A$50</formula1>
    </dataValidation>
    <dataValidation type="list" allowBlank="1" sqref="D2:D600">
      <formula1>='Reference'!$A$2:$A$50</formula1>
    </dataValidation>
  </dataValidations>
  <pageMargins left="0.4" right="0.4" top="0.6" bottom="0.6" header="0.3" footer="0.3"/>
  <pageSetup orientation="portrait" fitToWidth="1" fitToHeight="0"/>
  <headerFooter>
    <oddFooter>&amp;L Orchard &amp; Farm Inventory Spreadsheet by Kropigo &amp;R kropigo.com</oddFooter>
    <evenFooter>&amp;L Orchard &amp; Farm Inventory Spreadsheet by Kropigo &amp;R kropigo.com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C4F36"/>
    <pageSetUpPr fitToPage="1"/>
  </sheetPr>
  <dimension ref="A1:L100"/>
  <sheetViews>
    <sheetView workbookViewId="0" zoomScale="100">
      <pane xSplit="1" ySplit="1" topLeftCell="B2" activePane="bottomRight" state="frozen"/>
      <selection pane="bottomRight" activeCell="A2" sqref="A2"/>
    </sheetView>
  </sheetViews>
  <sheetFormatPr defaultRowHeight="18" outlineLevelRow="0" outlineLevelCol="0" x14ac:dyDescent="55" customHeight="1"/>
  <cols>
    <col min="1" max="1" width="24" customWidth="1"/>
    <col min="2" max="2" width="18" customWidth="1"/>
    <col min="3" max="4" width="20" customWidth="1"/>
    <col min="5" max="5" width="18" customWidth="1"/>
    <col min="6" max="6" width="14" style="10" customWidth="1"/>
    <col min="7" max="7" width="16" style="9" customWidth="1"/>
    <col min="8" max="8" width="16" customWidth="1"/>
    <col min="9" max="10" width="15" style="10" customWidth="1"/>
    <col min="11" max="11" width="18" customWidth="1"/>
    <col min="12" max="12" width="34" customWidth="1"/>
  </cols>
  <sheetData>
    <row r="1" ht="32" customHeight="1" spans="1:12" s="11" customFormat="1" x14ac:dyDescent="0.25">
      <c r="A1" s="12" t="s">
        <v>37</v>
      </c>
      <c r="B1" s="12" t="s">
        <v>27</v>
      </c>
      <c r="C1" s="12" t="s">
        <v>28</v>
      </c>
      <c r="D1" s="12" t="s">
        <v>38</v>
      </c>
      <c r="E1" s="12" t="s">
        <v>39</v>
      </c>
      <c r="F1" s="15" t="s">
        <v>107</v>
      </c>
      <c r="G1" s="14" t="s">
        <v>108</v>
      </c>
      <c r="H1" s="12" t="s">
        <v>40</v>
      </c>
      <c r="I1" s="15" t="s">
        <v>109</v>
      </c>
      <c r="J1" s="15" t="s">
        <v>43</v>
      </c>
      <c r="K1" s="12" t="s">
        <v>110</v>
      </c>
      <c r="L1" s="12" t="s">
        <v>45</v>
      </c>
    </row>
    <row r="2" spans="1:12" x14ac:dyDescent="0.25">
      <c r="A2" t="s">
        <v>111</v>
      </c>
      <c r="B2" t="s">
        <v>112</v>
      </c>
      <c r="C2" t="s">
        <v>72</v>
      </c>
      <c r="D2" t="s">
        <v>113</v>
      </c>
      <c r="E2" t="s">
        <v>114</v>
      </c>
      <c r="F2" s="10">
        <v>44298</v>
      </c>
      <c r="G2" s="9">
        <v>42500</v>
      </c>
      <c r="H2" t="s">
        <v>115</v>
      </c>
      <c r="I2" s="10">
        <v>46152</v>
      </c>
      <c r="J2" s="10">
        <v>46336</v>
      </c>
      <c r="K2" t="s">
        <v>97</v>
      </c>
      <c r="L2" t="s">
        <v>116</v>
      </c>
    </row>
    <row r="3" spans="1:12" x14ac:dyDescent="0.25">
      <c r="A3" t="s">
        <v>117</v>
      </c>
      <c r="B3" t="s">
        <v>118</v>
      </c>
      <c r="C3" t="s">
        <v>119</v>
      </c>
      <c r="D3" t="s">
        <v>120</v>
      </c>
      <c r="E3" t="s">
        <v>121</v>
      </c>
      <c r="F3" s="10">
        <v>44058</v>
      </c>
      <c r="G3" s="9">
        <v>28900</v>
      </c>
      <c r="H3" t="s">
        <v>122</v>
      </c>
      <c r="I3" s="10">
        <v>46114</v>
      </c>
      <c r="J3" s="10">
        <v>46254</v>
      </c>
      <c r="K3" t="s">
        <v>100</v>
      </c>
      <c r="L3" t="s">
        <v>123</v>
      </c>
    </row>
    <row r="4" spans="1:12" x14ac:dyDescent="0.25">
      <c r="A4" t="s">
        <v>124</v>
      </c>
      <c r="B4" t="s">
        <v>125</v>
      </c>
      <c r="C4" t="s">
        <v>119</v>
      </c>
      <c r="D4" t="s">
        <v>126</v>
      </c>
      <c r="E4" t="s">
        <v>127</v>
      </c>
      <c r="F4" s="10">
        <v>43773</v>
      </c>
      <c r="G4" s="9">
        <v>19800</v>
      </c>
      <c r="H4" t="s">
        <v>115</v>
      </c>
      <c r="I4" s="10">
        <v>46067</v>
      </c>
      <c r="J4" s="10">
        <v>46432</v>
      </c>
      <c r="K4" t="s">
        <v>105</v>
      </c>
      <c r="L4" t="s">
        <v>128</v>
      </c>
    </row>
    <row r="5" spans="1:12" x14ac:dyDescent="0.25">
      <c r="A5" t="s">
        <v>129</v>
      </c>
      <c r="B5" t="s">
        <v>130</v>
      </c>
      <c r="C5" t="s">
        <v>77</v>
      </c>
      <c r="D5" t="s">
        <v>131</v>
      </c>
      <c r="E5" t="s">
        <v>132</v>
      </c>
      <c r="F5" s="10">
        <v>45064</v>
      </c>
      <c r="G5" s="9">
        <v>2250</v>
      </c>
      <c r="H5" t="s">
        <v>115</v>
      </c>
      <c r="I5" s="10">
        <v>46174</v>
      </c>
      <c r="J5" s="10">
        <v>46539</v>
      </c>
      <c r="K5" t="s">
        <v>133</v>
      </c>
      <c r="L5" t="s">
        <v>134</v>
      </c>
    </row>
    <row r="6" spans="1:12" x14ac:dyDescent="0.25">
      <c r="A6" t="s">
        <v>135</v>
      </c>
      <c r="B6" t="s">
        <v>136</v>
      </c>
      <c r="C6" t="s">
        <v>137</v>
      </c>
      <c r="D6" t="s">
        <v>138</v>
      </c>
      <c r="E6" t="s">
        <v>139</v>
      </c>
      <c r="F6" s="10">
        <v>44581</v>
      </c>
      <c r="G6" s="9">
        <v>380</v>
      </c>
      <c r="H6" t="s">
        <v>115</v>
      </c>
      <c r="I6" s="10">
        <v>46032</v>
      </c>
      <c r="J6" s="10">
        <v>46397</v>
      </c>
      <c r="K6" t="s">
        <v>140</v>
      </c>
      <c r="L6" t="s">
        <v>141</v>
      </c>
    </row>
    <row r="7" spans="1:12" x14ac:dyDescent="0.25">
      <c r="A7" t="s">
        <v>142</v>
      </c>
      <c r="B7" t="s">
        <v>130</v>
      </c>
      <c r="C7" t="s">
        <v>77</v>
      </c>
      <c r="D7" t="s">
        <v>143</v>
      </c>
      <c r="E7" t="s">
        <v>144</v>
      </c>
      <c r="F7" s="10">
        <v>44814</v>
      </c>
      <c r="G7" s="9">
        <v>890</v>
      </c>
      <c r="H7" t="s">
        <v>145</v>
      </c>
      <c r="I7" s="10">
        <v>45976</v>
      </c>
      <c r="J7" s="10">
        <v>46235</v>
      </c>
      <c r="K7" t="s">
        <v>77</v>
      </c>
      <c r="L7" t="s">
        <v>146</v>
      </c>
    </row>
    <row r="8" spans="2:8" x14ac:dyDescent="0.25"/>
    <row r="9" spans="2:8" x14ac:dyDescent="0.25"/>
    <row r="10" spans="2:8" x14ac:dyDescent="0.25"/>
    <row r="11" spans="2:8" x14ac:dyDescent="0.25"/>
    <row r="12" spans="2:8" x14ac:dyDescent="0.25"/>
    <row r="13" spans="2:8" x14ac:dyDescent="0.25"/>
    <row r="14" spans="2:8" x14ac:dyDescent="0.25"/>
    <row r="15" spans="2:8" x14ac:dyDescent="0.25"/>
    <row r="16" spans="2:8" x14ac:dyDescent="0.25"/>
    <row r="17" spans="2:8" x14ac:dyDescent="0.25"/>
    <row r="18" spans="2:8" x14ac:dyDescent="0.25"/>
    <row r="19" spans="2:8" x14ac:dyDescent="0.25"/>
    <row r="20" spans="2:8" x14ac:dyDescent="0.25"/>
    <row r="21" spans="2:8" x14ac:dyDescent="0.25"/>
    <row r="22" spans="2:8" x14ac:dyDescent="0.25"/>
    <row r="23" spans="2:8" x14ac:dyDescent="0.25"/>
    <row r="24" spans="2:8" x14ac:dyDescent="0.25"/>
    <row r="25" spans="2:8" x14ac:dyDescent="0.25"/>
    <row r="26" spans="2:8" x14ac:dyDescent="0.25"/>
    <row r="27" spans="2:8" x14ac:dyDescent="0.25"/>
    <row r="28" spans="2:8" x14ac:dyDescent="0.25"/>
    <row r="29" spans="2:8" x14ac:dyDescent="0.25"/>
    <row r="30" spans="2:8" x14ac:dyDescent="0.25"/>
    <row r="31" spans="2:8" x14ac:dyDescent="0.25"/>
    <row r="32" spans="2:8" x14ac:dyDescent="0.25"/>
    <row r="33" spans="2:8" x14ac:dyDescent="0.25"/>
    <row r="34" spans="2:8" x14ac:dyDescent="0.25"/>
    <row r="35" spans="2:8" x14ac:dyDescent="0.25"/>
    <row r="36" spans="2:8" x14ac:dyDescent="0.25"/>
    <row r="37" spans="2:8" x14ac:dyDescent="0.25"/>
    <row r="38" spans="2:8" x14ac:dyDescent="0.25"/>
    <row r="39" spans="2:8" x14ac:dyDescent="0.25"/>
    <row r="40" spans="2:8" x14ac:dyDescent="0.25"/>
    <row r="41" spans="2:8" x14ac:dyDescent="0.25"/>
    <row r="42" spans="2:8" x14ac:dyDescent="0.25"/>
    <row r="43" spans="2:8" x14ac:dyDescent="0.25"/>
    <row r="44" spans="2:8" x14ac:dyDescent="0.25"/>
    <row r="45" spans="2:8" x14ac:dyDescent="0.25"/>
    <row r="46" spans="2:8" x14ac:dyDescent="0.25"/>
    <row r="47" spans="2:8" x14ac:dyDescent="0.25"/>
    <row r="48" spans="2:8" x14ac:dyDescent="0.25"/>
    <row r="49" spans="2:8" x14ac:dyDescent="0.25"/>
    <row r="50" spans="2:8" x14ac:dyDescent="0.25"/>
    <row r="51" spans="2:8" x14ac:dyDescent="0.25"/>
    <row r="52" spans="2:8" x14ac:dyDescent="0.25"/>
    <row r="53" spans="2:8" x14ac:dyDescent="0.25"/>
    <row r="54" spans="2:8" x14ac:dyDescent="0.25"/>
    <row r="55" spans="2:8" x14ac:dyDescent="0.25"/>
    <row r="56" spans="2:8" x14ac:dyDescent="0.25"/>
    <row r="57" spans="2:8" x14ac:dyDescent="0.25"/>
    <row r="58" spans="2:8" x14ac:dyDescent="0.25"/>
    <row r="59" spans="2:8" x14ac:dyDescent="0.25"/>
    <row r="60" spans="2:8" x14ac:dyDescent="0.25"/>
    <row r="61" spans="2:8" x14ac:dyDescent="0.25"/>
    <row r="62" spans="2:8" x14ac:dyDescent="0.25"/>
    <row r="63" spans="2:8" x14ac:dyDescent="0.25"/>
    <row r="64" spans="2:8" x14ac:dyDescent="0.25"/>
    <row r="65" spans="2:8" x14ac:dyDescent="0.25"/>
    <row r="66" spans="2:8" x14ac:dyDescent="0.25"/>
    <row r="67" spans="2:8" x14ac:dyDescent="0.25"/>
    <row r="68" spans="2:8" x14ac:dyDescent="0.25"/>
    <row r="69" spans="2:8" x14ac:dyDescent="0.25"/>
    <row r="70" spans="2:8" x14ac:dyDescent="0.25"/>
    <row r="71" spans="2:8" x14ac:dyDescent="0.25"/>
    <row r="72" spans="2:8" x14ac:dyDescent="0.25"/>
    <row r="73" spans="2:8" x14ac:dyDescent="0.25"/>
    <row r="74" spans="2:8" x14ac:dyDescent="0.25"/>
    <row r="75" spans="2:8" x14ac:dyDescent="0.25"/>
    <row r="76" spans="2:8" x14ac:dyDescent="0.25"/>
    <row r="77" spans="2:8" x14ac:dyDescent="0.25"/>
    <row r="78" spans="2:8" x14ac:dyDescent="0.25"/>
    <row r="79" spans="2:8" x14ac:dyDescent="0.25"/>
    <row r="80" spans="2:8" x14ac:dyDescent="0.25"/>
    <row r="81" spans="2:8" x14ac:dyDescent="0.25"/>
    <row r="82" spans="2:8" x14ac:dyDescent="0.25"/>
    <row r="83" spans="2:8" x14ac:dyDescent="0.25"/>
    <row r="84" spans="2:8" x14ac:dyDescent="0.25"/>
    <row r="85" spans="2:8" x14ac:dyDescent="0.25"/>
    <row r="86" spans="2:8" x14ac:dyDescent="0.25"/>
    <row r="87" spans="2:8" x14ac:dyDescent="0.25"/>
    <row r="88" spans="2:8" x14ac:dyDescent="0.25"/>
    <row r="89" spans="2:8" x14ac:dyDescent="0.25"/>
    <row r="90" spans="2:8" x14ac:dyDescent="0.25"/>
    <row r="91" spans="2:8" x14ac:dyDescent="0.25"/>
    <row r="92" spans="2:8" x14ac:dyDescent="0.25"/>
    <row r="93" spans="2:8" x14ac:dyDescent="0.25"/>
    <row r="94" spans="2:8" x14ac:dyDescent="0.25"/>
    <row r="95" spans="2:8" x14ac:dyDescent="0.25"/>
    <row r="96" spans="2:8" x14ac:dyDescent="0.25"/>
    <row r="97" spans="2:8" x14ac:dyDescent="0.25"/>
    <row r="98" spans="2:8" x14ac:dyDescent="0.25"/>
    <row r="99" spans="2:8" x14ac:dyDescent="0.25"/>
    <row r="100" spans="2:8" x14ac:dyDescent="0.25"/>
  </sheetData>
  <autoFilter ref="A1:L1"/>
  <conditionalFormatting sqref="$H$2:$H$100">
    <cfRule type="expression" dxfId="15" priority="16">
      <formula>$H2="Out of Service"</formula>
    </cfRule>
  </conditionalFormatting>
  <conditionalFormatting sqref="$H$2:$H$100">
    <cfRule type="expression" dxfId="16" priority="17">
      <formula>$H2="Needs Repair"</formula>
    </cfRule>
  </conditionalFormatting>
  <conditionalFormatting sqref="$H$2:$H$100">
    <cfRule type="expression" dxfId="17" priority="18">
      <formula>$H2="Good"</formula>
    </cfRule>
  </conditionalFormatting>
  <dataValidations count="6">
    <dataValidation type="list" allowBlank="1" sqref="B10:B100">
      <formula1>='Reference'!$C$2:$C$50</formula1>
    </dataValidation>
    <dataValidation type="list" allowBlank="1" sqref="B2:B100">
      <formula1>='Reference'!$C$2:$C$50</formula1>
    </dataValidation>
    <dataValidation type="list" allowBlank="1" sqref="C10:C100">
      <formula1>='Reference'!$A$2:$A$50</formula1>
    </dataValidation>
    <dataValidation type="list" allowBlank="1" sqref="C2:C100">
      <formula1>='Reference'!$A$2:$A$50</formula1>
    </dataValidation>
    <dataValidation type="list" allowBlank="1" sqref="H10:H100">
      <formula1>='Reference'!$F$2:$F$50</formula1>
    </dataValidation>
    <dataValidation type="list" allowBlank="1" sqref="H2:H100">
      <formula1>='Reference'!$F$2:$F$50</formula1>
    </dataValidation>
  </dataValidations>
  <pageMargins left="0.4" right="0.4" top="0.6" bottom="0.6" header="0.3" footer="0.3"/>
  <pageSetup orientation="portrait" fitToWidth="1" fitToHeight="0"/>
  <headerFooter>
    <oddFooter>&amp;L Orchard &amp; Farm Inventory Spreadsheet by Kropigo &amp;R kropigo.com</oddFooter>
    <evenFooter>&amp;L Orchard &amp; Farm Inventory Spreadsheet by Kropigo &amp;R kropigo.com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0B7B2"/>
    <pageSetUpPr fitToPage="1"/>
  </sheetPr>
  <dimension ref="A1:F11"/>
  <sheetViews>
    <sheetView workbookViewId="0" zoomScale="100">
      <pane ySplit="1" topLeftCell="A2" activePane="bottomLeft" state="frozen"/>
      <selection pane="bottomLeft" activeCell="A2" sqref="A2"/>
    </sheetView>
  </sheetViews>
  <sheetFormatPr defaultRowHeight="18" outlineLevelRow="0" outlineLevelCol="0" x14ac:dyDescent="55" customHeight="1"/>
  <cols>
    <col min="1" max="1" width="22" customWidth="1"/>
    <col min="2" max="3" width="24" customWidth="1"/>
    <col min="4" max="6" width="18" customWidth="1"/>
  </cols>
  <sheetData>
    <row r="1" ht="32" customHeight="1" spans="1:6" s="11" customFormat="1" x14ac:dyDescent="0.25">
      <c r="A1" s="12" t="s">
        <v>147</v>
      </c>
      <c r="B1" s="12" t="s">
        <v>148</v>
      </c>
      <c r="C1" s="12" t="s">
        <v>149</v>
      </c>
      <c r="D1" s="12" t="s">
        <v>150</v>
      </c>
      <c r="E1" s="12" t="s">
        <v>151</v>
      </c>
      <c r="F1" s="12" t="s">
        <v>152</v>
      </c>
    </row>
    <row r="2" spans="1:6" x14ac:dyDescent="0.25">
      <c r="A2" t="s">
        <v>54</v>
      </c>
      <c r="B2" t="s">
        <v>53</v>
      </c>
      <c r="C2" t="s">
        <v>112</v>
      </c>
      <c r="D2" t="s">
        <v>60</v>
      </c>
      <c r="E2" t="s">
        <v>96</v>
      </c>
      <c r="F2" t="s">
        <v>115</v>
      </c>
    </row>
    <row r="3" spans="1:6" x14ac:dyDescent="0.25">
      <c r="A3" t="s">
        <v>77</v>
      </c>
      <c r="B3" t="s">
        <v>64</v>
      </c>
      <c r="C3" t="s">
        <v>118</v>
      </c>
      <c r="D3" t="s">
        <v>55</v>
      </c>
      <c r="E3" t="s">
        <v>99</v>
      </c>
      <c r="F3" t="s">
        <v>122</v>
      </c>
    </row>
    <row r="4" spans="1:6" x14ac:dyDescent="0.25">
      <c r="A4" t="s">
        <v>72</v>
      </c>
      <c r="B4" t="s">
        <v>71</v>
      </c>
      <c r="C4" t="s">
        <v>125</v>
      </c>
      <c r="D4" t="s">
        <v>153</v>
      </c>
      <c r="E4" t="s">
        <v>154</v>
      </c>
      <c r="F4" t="s">
        <v>145</v>
      </c>
    </row>
    <row r="5" spans="1:5" x14ac:dyDescent="0.25">
      <c r="A5" t="s">
        <v>119</v>
      </c>
      <c r="B5" t="s">
        <v>76</v>
      </c>
      <c r="C5" t="s">
        <v>130</v>
      </c>
      <c r="D5" t="s">
        <v>155</v>
      </c>
      <c r="E5" t="s">
        <v>104</v>
      </c>
    </row>
    <row r="6" spans="1:5" x14ac:dyDescent="0.25">
      <c r="A6" t="s">
        <v>65</v>
      </c>
      <c r="B6" t="s">
        <v>81</v>
      </c>
      <c r="C6" t="s">
        <v>156</v>
      </c>
      <c r="D6" t="s">
        <v>73</v>
      </c>
      <c r="E6" t="s">
        <v>157</v>
      </c>
    </row>
    <row r="7" spans="1:5" x14ac:dyDescent="0.25">
      <c r="A7" t="s">
        <v>82</v>
      </c>
      <c r="B7" t="s">
        <v>85</v>
      </c>
      <c r="C7" t="s">
        <v>136</v>
      </c>
      <c r="D7" t="s">
        <v>66</v>
      </c>
      <c r="E7" t="s">
        <v>158</v>
      </c>
    </row>
    <row r="8" spans="1:4" x14ac:dyDescent="0.25">
      <c r="A8" t="s">
        <v>159</v>
      </c>
      <c r="B8" t="s">
        <v>160</v>
      </c>
      <c r="C8" t="s">
        <v>161</v>
      </c>
      <c r="D8" t="s">
        <v>162</v>
      </c>
    </row>
    <row r="9" spans="1:4" x14ac:dyDescent="0.25">
      <c r="A9" t="s">
        <v>137</v>
      </c>
      <c r="B9" t="s">
        <v>163</v>
      </c>
      <c r="C9" t="s">
        <v>164</v>
      </c>
      <c r="D9" t="s">
        <v>86</v>
      </c>
    </row>
    <row r="10" spans="1:4" x14ac:dyDescent="0.25">
      <c r="A10" t="s">
        <v>165</v>
      </c>
      <c r="D10" t="s">
        <v>78</v>
      </c>
    </row>
    <row r="11" spans="4:4" x14ac:dyDescent="0.25">
      <c r="D11" t="s">
        <v>166</v>
      </c>
    </row>
  </sheetData>
  <autoFilter ref="A1:F1"/>
  <pageMargins left="0.4" right="0.4" top="0.6" bottom="0.6" header="0.3" footer="0.3"/>
  <pageSetup orientation="portrait" fitToWidth="1" fitToHeight="0"/>
  <headerFooter>
    <oddFooter>&amp;L Orchard &amp; Farm Inventory Spreadsheet by Kropigo &amp;R kropigo.com</oddFooter>
    <evenFooter>&amp;L Orchard &amp; Farm Inventory Spreadsheet by Kropigo &amp;R kropigo.com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Inventory Status</vt:lpstr>
      <vt:lpstr>Consumables</vt:lpstr>
      <vt:lpstr>Stock Movements</vt:lpstr>
      <vt:lpstr>Equipment Register</vt:lpstr>
      <vt:lpstr>Reference</vt:lpstr>
    </vt:vector>
  </TitlesOfParts>
  <Company>Kropigo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Kropigo</dc:creator>
  <dc:title>Orchard &amp; Farm Inventory Tracking Spreadsheet</dc:title>
  <dc:subject>Farm supplies and equipment inventory</dc:subject>
  <dc:description>A free downloadable orchard and farm inventory spreadsheet for commercial fruit growers — track consumables with minimum stock alerts and chemical expiry dates, record equipment condition and service schedules, and log stock movements. By Kropigo — kropigo.com</dc:description>
  <cp:keywords>orchard inventory spreadsheet, farm inventory template, farm supplies tracking, equipment maintenance register, chemical store log, farm inventory excel, Kropigo</cp:keywords>
  <cp:category>Agriculture</cp:category>
  <cp:lastModifiedBy>Kropigo</cp:lastModifiedBy>
  <dcterms:created xsi:type="dcterms:W3CDTF">2026-08-11T00:00:00Z</dcterms:created>
  <dcterms:modified xsi:type="dcterms:W3CDTF">2026-08-11T00:00:00Z</dcterms:modified>
</cp:coreProperties>
</file>